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8" i="1"/>
  <c r="F10" i="1"/>
  <c r="F9" i="1"/>
  <c r="F7" i="1"/>
  <c r="F6" i="1"/>
  <c r="F5" i="1"/>
  <c r="F3" i="1"/>
  <c r="C20" i="1"/>
  <c r="C19" i="1"/>
  <c r="C18" i="1"/>
  <c r="C17" i="1"/>
  <c r="C16" i="1"/>
  <c r="C15" i="1"/>
  <c r="C14" i="1"/>
  <c r="C13" i="1"/>
  <c r="C12" i="1"/>
  <c r="C11" i="1"/>
  <c r="C7" i="1" l="1"/>
  <c r="C6" i="1"/>
  <c r="C5" i="1"/>
  <c r="F26" i="1" l="1"/>
  <c r="F19" i="1"/>
  <c r="F17" i="1"/>
  <c r="F16" i="1"/>
  <c r="F15" i="1"/>
  <c r="F14" i="1"/>
  <c r="F13" i="1"/>
  <c r="F12" i="1"/>
  <c r="F11" i="1"/>
  <c r="F8" i="1"/>
  <c r="F4" i="1"/>
  <c r="C27" i="1"/>
  <c r="C26" i="1"/>
  <c r="C25" i="1"/>
  <c r="C24" i="1"/>
  <c r="C23" i="1"/>
  <c r="C22" i="1"/>
  <c r="C21" i="1"/>
  <c r="C10" i="1"/>
  <c r="C9" i="1"/>
  <c r="C8" i="1"/>
  <c r="C4" i="1"/>
  <c r="C3" i="1"/>
</calcChain>
</file>

<file path=xl/sharedStrings.xml><?xml version="1.0" encoding="utf-8"?>
<sst xmlns="http://schemas.openxmlformats.org/spreadsheetml/2006/main" count="56" uniqueCount="54">
  <si>
    <t>宿舍楼</t>
  </si>
  <si>
    <t>人数</t>
  </si>
  <si>
    <t>东六</t>
  </si>
  <si>
    <t>西十九</t>
  </si>
  <si>
    <t>东七</t>
  </si>
  <si>
    <t>西二十</t>
  </si>
  <si>
    <t>东八</t>
  </si>
  <si>
    <t>西二十一</t>
  </si>
  <si>
    <t>东九</t>
  </si>
  <si>
    <t>研一</t>
  </si>
  <si>
    <t>东十</t>
  </si>
  <si>
    <t>研二</t>
  </si>
  <si>
    <t>东十一</t>
  </si>
  <si>
    <t>研三</t>
  </si>
  <si>
    <t>东十二</t>
  </si>
  <si>
    <t>研四</t>
  </si>
  <si>
    <t>西一</t>
  </si>
  <si>
    <t>研五</t>
  </si>
  <si>
    <t>西二</t>
  </si>
  <si>
    <t>研六</t>
  </si>
  <si>
    <t>西三</t>
  </si>
  <si>
    <t>北二</t>
  </si>
  <si>
    <t>西四</t>
  </si>
  <si>
    <t>北三</t>
  </si>
  <si>
    <t>西五</t>
  </si>
  <si>
    <t>北四</t>
  </si>
  <si>
    <t>西六</t>
  </si>
  <si>
    <t>北六</t>
  </si>
  <si>
    <t>西七</t>
  </si>
  <si>
    <t>北八</t>
  </si>
  <si>
    <t>西八</t>
  </si>
  <si>
    <t>北九</t>
  </si>
  <si>
    <t>西九</t>
  </si>
  <si>
    <t>北十</t>
  </si>
  <si>
    <t>西十</t>
  </si>
  <si>
    <t>北十一</t>
  </si>
  <si>
    <t>西十一</t>
  </si>
  <si>
    <t>北十二</t>
  </si>
  <si>
    <t>西十二</t>
  </si>
  <si>
    <t>北十三</t>
  </si>
  <si>
    <t>西十三</t>
  </si>
  <si>
    <t>北十四</t>
  </si>
  <si>
    <t>西十四</t>
  </si>
  <si>
    <t>北十五</t>
  </si>
  <si>
    <t>西十五</t>
  </si>
  <si>
    <t>北十六</t>
  </si>
  <si>
    <t>西十六</t>
  </si>
  <si>
    <t>北十七</t>
  </si>
  <si>
    <t>西十七</t>
  </si>
  <si>
    <t>北十八</t>
  </si>
  <si>
    <t>西十八</t>
  </si>
  <si>
    <t>各栋楼留校学生比例</t>
    <phoneticPr fontId="3" type="noConversion"/>
  </si>
  <si>
    <t>各栋楼留校学生比例</t>
    <phoneticPr fontId="3" type="noConversion"/>
  </si>
  <si>
    <t>五山校区2017年寒假期间各学生宿舍留校学生情况统计表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</si>
</sst>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topLeftCell="A13" workbookViewId="0">
      <selection activeCell="E31" sqref="E31"/>
    </sheetView>
  </sheetViews>
  <sheetFormatPr defaultRowHeight="13.5" x14ac:dyDescent="0.15"/>
  <cols>
    <col min="1" max="2" width="11.125" customWidth="1"/>
    <col min="3" max="3" width="21.125" customWidth="1"/>
    <col min="4" max="5" width="11.125" customWidth="1"/>
    <col min="6" max="6" width="21.125" customWidth="1"/>
  </cols>
  <sheetData>
    <row r="1" spans="1:6" ht="30" customHeight="1" x14ac:dyDescent="0.15">
      <c r="A1" s="3" t="s">
        <v>53</v>
      </c>
      <c r="B1" s="3"/>
      <c r="C1" s="3"/>
      <c r="D1" s="3"/>
      <c r="E1" s="3"/>
      <c r="F1" s="3"/>
    </row>
    <row r="2" spans="1:6" ht="26.25" customHeight="1" x14ac:dyDescent="0.15">
      <c r="A2" s="1" t="s">
        <v>0</v>
      </c>
      <c r="B2" s="1" t="s">
        <v>1</v>
      </c>
      <c r="C2" s="1" t="s">
        <v>51</v>
      </c>
      <c r="D2" s="1" t="s">
        <v>0</v>
      </c>
      <c r="E2" s="1" t="s">
        <v>1</v>
      </c>
      <c r="F2" s="1" t="s">
        <v>52</v>
      </c>
    </row>
    <row r="3" spans="1:6" ht="26.25" customHeight="1" x14ac:dyDescent="0.15">
      <c r="A3" s="1" t="s">
        <v>2</v>
      </c>
      <c r="B3" s="1">
        <v>93</v>
      </c>
      <c r="C3" s="2">
        <f>B3/398</f>
        <v>0.23366834170854273</v>
      </c>
      <c r="D3" s="1" t="s">
        <v>3</v>
      </c>
      <c r="E3" s="1">
        <v>180</v>
      </c>
      <c r="F3" s="2">
        <f>E3/770</f>
        <v>0.23376623376623376</v>
      </c>
    </row>
    <row r="4" spans="1:6" ht="26.25" customHeight="1" x14ac:dyDescent="0.15">
      <c r="A4" s="1" t="s">
        <v>4</v>
      </c>
      <c r="B4" s="1">
        <v>31</v>
      </c>
      <c r="C4" s="2">
        <f>B4/244</f>
        <v>0.12704918032786885</v>
      </c>
      <c r="D4" s="1" t="s">
        <v>5</v>
      </c>
      <c r="E4" s="1">
        <v>42</v>
      </c>
      <c r="F4" s="2">
        <f>E4/396</f>
        <v>0.10606060606060606</v>
      </c>
    </row>
    <row r="5" spans="1:6" ht="26.25" customHeight="1" x14ac:dyDescent="0.15">
      <c r="A5" s="1" t="s">
        <v>6</v>
      </c>
      <c r="B5" s="1">
        <v>80</v>
      </c>
      <c r="C5" s="2">
        <f>B5/623</f>
        <v>0.12841091492776885</v>
      </c>
      <c r="D5" s="1" t="s">
        <v>7</v>
      </c>
      <c r="E5" s="1">
        <v>80</v>
      </c>
      <c r="F5" s="2">
        <f>E5/472</f>
        <v>0.16949152542372881</v>
      </c>
    </row>
    <row r="6" spans="1:6" ht="26.25" customHeight="1" x14ac:dyDescent="0.15">
      <c r="A6" s="1" t="s">
        <v>8</v>
      </c>
      <c r="B6" s="1">
        <v>22</v>
      </c>
      <c r="C6" s="2">
        <f>B6/234</f>
        <v>9.4017094017094016E-2</v>
      </c>
      <c r="D6" s="1" t="s">
        <v>9</v>
      </c>
      <c r="E6" s="1">
        <v>91</v>
      </c>
      <c r="F6" s="2">
        <f>E6/550</f>
        <v>0.16545454545454547</v>
      </c>
    </row>
    <row r="7" spans="1:6" ht="26.25" customHeight="1" x14ac:dyDescent="0.15">
      <c r="A7" s="1" t="s">
        <v>10</v>
      </c>
      <c r="B7" s="1">
        <v>42</v>
      </c>
      <c r="C7" s="2">
        <f>B7/356</f>
        <v>0.11797752808988764</v>
      </c>
      <c r="D7" s="1" t="s">
        <v>11</v>
      </c>
      <c r="E7" s="1">
        <v>124</v>
      </c>
      <c r="F7" s="2">
        <f>E7/440</f>
        <v>0.2818181818181818</v>
      </c>
    </row>
    <row r="8" spans="1:6" ht="26.25" customHeight="1" x14ac:dyDescent="0.15">
      <c r="A8" s="1" t="s">
        <v>12</v>
      </c>
      <c r="B8" s="1">
        <v>14</v>
      </c>
      <c r="C8" s="2">
        <f>B8/190</f>
        <v>7.3684210526315783E-2</v>
      </c>
      <c r="D8" s="1" t="s">
        <v>13</v>
      </c>
      <c r="E8" s="1">
        <v>53</v>
      </c>
      <c r="F8" s="2">
        <f>E8/216</f>
        <v>0.24537037037037038</v>
      </c>
    </row>
    <row r="9" spans="1:6" ht="26.25" customHeight="1" x14ac:dyDescent="0.15">
      <c r="A9" s="1" t="s">
        <v>14</v>
      </c>
      <c r="B9" s="1">
        <v>22</v>
      </c>
      <c r="C9" s="2">
        <f>B9/248</f>
        <v>8.8709677419354843E-2</v>
      </c>
      <c r="D9" s="1" t="s">
        <v>15</v>
      </c>
      <c r="E9" s="1">
        <v>27</v>
      </c>
      <c r="F9" s="2">
        <f>E9/192</f>
        <v>0.140625</v>
      </c>
    </row>
    <row r="10" spans="1:6" ht="26.25" customHeight="1" x14ac:dyDescent="0.15">
      <c r="A10" s="1" t="s">
        <v>16</v>
      </c>
      <c r="B10" s="1">
        <v>21</v>
      </c>
      <c r="C10" s="2">
        <f>B10/228</f>
        <v>9.2105263157894732E-2</v>
      </c>
      <c r="D10" s="1" t="s">
        <v>17</v>
      </c>
      <c r="E10" s="1">
        <v>111</v>
      </c>
      <c r="F10" s="2">
        <f>E10/472</f>
        <v>0.23516949152542374</v>
      </c>
    </row>
    <row r="11" spans="1:6" ht="26.25" customHeight="1" x14ac:dyDescent="0.15">
      <c r="A11" s="1" t="s">
        <v>18</v>
      </c>
      <c r="B11" s="1">
        <v>21</v>
      </c>
      <c r="C11" s="2">
        <f>B11/204</f>
        <v>0.10294117647058823</v>
      </c>
      <c r="D11" s="1" t="s">
        <v>19</v>
      </c>
      <c r="E11" s="1">
        <v>197</v>
      </c>
      <c r="F11" s="2">
        <f>E11/432</f>
        <v>0.45601851851851855</v>
      </c>
    </row>
    <row r="12" spans="1:6" ht="26.25" customHeight="1" x14ac:dyDescent="0.15">
      <c r="A12" s="1" t="s">
        <v>20</v>
      </c>
      <c r="B12" s="1">
        <v>20</v>
      </c>
      <c r="C12" s="2">
        <f>B12/204</f>
        <v>9.8039215686274508E-2</v>
      </c>
      <c r="D12" s="1" t="s">
        <v>21</v>
      </c>
      <c r="E12" s="1">
        <v>173</v>
      </c>
      <c r="F12" s="2">
        <f>E12/1000</f>
        <v>0.17299999999999999</v>
      </c>
    </row>
    <row r="13" spans="1:6" ht="26.25" customHeight="1" x14ac:dyDescent="0.15">
      <c r="A13" s="1" t="s">
        <v>22</v>
      </c>
      <c r="B13" s="1">
        <v>12</v>
      </c>
      <c r="C13" s="2">
        <f>B13/204</f>
        <v>5.8823529411764705E-2</v>
      </c>
      <c r="D13" s="1" t="s">
        <v>23</v>
      </c>
      <c r="E13" s="1">
        <v>200</v>
      </c>
      <c r="F13" s="2">
        <f>E13/1064</f>
        <v>0.18796992481203006</v>
      </c>
    </row>
    <row r="14" spans="1:6" ht="26.25" customHeight="1" x14ac:dyDescent="0.15">
      <c r="A14" s="1" t="s">
        <v>24</v>
      </c>
      <c r="B14" s="1">
        <v>109</v>
      </c>
      <c r="C14" s="2">
        <f>B14/556</f>
        <v>0.1960431654676259</v>
      </c>
      <c r="D14" s="1" t="s">
        <v>25</v>
      </c>
      <c r="E14" s="1">
        <v>137</v>
      </c>
      <c r="F14" s="2">
        <f>E14/922</f>
        <v>0.14859002169197397</v>
      </c>
    </row>
    <row r="15" spans="1:6" ht="26.25" customHeight="1" x14ac:dyDescent="0.15">
      <c r="A15" s="1" t="s">
        <v>26</v>
      </c>
      <c r="B15" s="1">
        <v>358</v>
      </c>
      <c r="C15" s="2">
        <f>B15/1428</f>
        <v>0.25070028011204482</v>
      </c>
      <c r="D15" s="1" t="s">
        <v>27</v>
      </c>
      <c r="E15" s="1">
        <v>43</v>
      </c>
      <c r="F15" s="2">
        <f>E15/240</f>
        <v>0.17916666666666667</v>
      </c>
    </row>
    <row r="16" spans="1:6" ht="26.25" customHeight="1" x14ac:dyDescent="0.15">
      <c r="A16" s="1" t="s">
        <v>28</v>
      </c>
      <c r="B16" s="1">
        <v>57</v>
      </c>
      <c r="C16" s="2">
        <f>B16/640</f>
        <v>8.9062500000000003E-2</v>
      </c>
      <c r="D16" s="1" t="s">
        <v>29</v>
      </c>
      <c r="E16" s="1">
        <v>133</v>
      </c>
      <c r="F16" s="2">
        <f>E16/888</f>
        <v>0.14977477477477477</v>
      </c>
    </row>
    <row r="17" spans="1:6" ht="26.25" customHeight="1" x14ac:dyDescent="0.15">
      <c r="A17" s="1" t="s">
        <v>30</v>
      </c>
      <c r="B17" s="1">
        <v>185</v>
      </c>
      <c r="C17" s="2">
        <f>B17/588</f>
        <v>0.31462585034013607</v>
      </c>
      <c r="D17" s="1" t="s">
        <v>31</v>
      </c>
      <c r="E17" s="1">
        <v>58</v>
      </c>
      <c r="F17" s="2">
        <f>E17/700</f>
        <v>8.2857142857142851E-2</v>
      </c>
    </row>
    <row r="18" spans="1:6" ht="26.25" customHeight="1" x14ac:dyDescent="0.15">
      <c r="A18" s="1" t="s">
        <v>32</v>
      </c>
      <c r="B18" s="1">
        <v>57</v>
      </c>
      <c r="C18" s="2">
        <f>B18/272</f>
        <v>0.20955882352941177</v>
      </c>
      <c r="D18" s="1" t="s">
        <v>33</v>
      </c>
      <c r="E18" s="1">
        <v>27</v>
      </c>
      <c r="F18" s="2">
        <f>E18/457</f>
        <v>5.9080962800875277E-2</v>
      </c>
    </row>
    <row r="19" spans="1:6" ht="26.25" customHeight="1" x14ac:dyDescent="0.15">
      <c r="A19" s="1" t="s">
        <v>34</v>
      </c>
      <c r="B19" s="1">
        <v>28</v>
      </c>
      <c r="C19" s="2">
        <f>B19/285</f>
        <v>9.8245614035087719E-2</v>
      </c>
      <c r="D19" s="1" t="s">
        <v>35</v>
      </c>
      <c r="E19" s="1">
        <v>118</v>
      </c>
      <c r="F19" s="2">
        <f>E19/840</f>
        <v>0.14047619047619048</v>
      </c>
    </row>
    <row r="20" spans="1:6" ht="26.25" customHeight="1" x14ac:dyDescent="0.15">
      <c r="A20" s="1" t="s">
        <v>36</v>
      </c>
      <c r="B20" s="1">
        <v>49</v>
      </c>
      <c r="C20" s="2">
        <f>B20/240</f>
        <v>0.20416666666666666</v>
      </c>
      <c r="D20" s="1" t="s">
        <v>37</v>
      </c>
      <c r="E20" s="1">
        <v>84</v>
      </c>
      <c r="F20" s="2">
        <f>E20/724</f>
        <v>0.11602209944751381</v>
      </c>
    </row>
    <row r="21" spans="1:6" ht="26.25" customHeight="1" x14ac:dyDescent="0.15">
      <c r="A21" s="1" t="s">
        <v>38</v>
      </c>
      <c r="B21" s="1">
        <v>33</v>
      </c>
      <c r="C21" s="2">
        <f>B21/200</f>
        <v>0.16500000000000001</v>
      </c>
      <c r="D21" s="1" t="s">
        <v>39</v>
      </c>
      <c r="E21" s="1">
        <v>63</v>
      </c>
      <c r="F21" s="2">
        <f>E21/564</f>
        <v>0.11170212765957446</v>
      </c>
    </row>
    <row r="22" spans="1:6" ht="26.25" customHeight="1" x14ac:dyDescent="0.15">
      <c r="A22" s="1" t="s">
        <v>40</v>
      </c>
      <c r="B22" s="1">
        <v>58</v>
      </c>
      <c r="C22" s="2">
        <f>B22/200</f>
        <v>0.28999999999999998</v>
      </c>
      <c r="D22" s="1" t="s">
        <v>41</v>
      </c>
      <c r="E22" s="1">
        <v>48</v>
      </c>
      <c r="F22" s="2">
        <f>E22/320</f>
        <v>0.15</v>
      </c>
    </row>
    <row r="23" spans="1:6" ht="26.25" customHeight="1" x14ac:dyDescent="0.15">
      <c r="A23" s="1" t="s">
        <v>42</v>
      </c>
      <c r="B23" s="1">
        <v>28</v>
      </c>
      <c r="C23" s="2">
        <f>B23/132</f>
        <v>0.21212121212121213</v>
      </c>
      <c r="D23" s="1" t="s">
        <v>43</v>
      </c>
      <c r="E23" s="1">
        <v>71</v>
      </c>
      <c r="F23" s="2">
        <f>E23/325</f>
        <v>0.21846153846153846</v>
      </c>
    </row>
    <row r="24" spans="1:6" ht="26.25" customHeight="1" x14ac:dyDescent="0.15">
      <c r="A24" s="1" t="s">
        <v>44</v>
      </c>
      <c r="B24" s="1">
        <v>48</v>
      </c>
      <c r="C24" s="2">
        <f>B24/340</f>
        <v>0.14117647058823529</v>
      </c>
      <c r="D24" s="1" t="s">
        <v>45</v>
      </c>
      <c r="E24" s="1">
        <v>94</v>
      </c>
      <c r="F24" s="2">
        <f>E24/325</f>
        <v>0.28923076923076924</v>
      </c>
    </row>
    <row r="25" spans="1:6" ht="26.25" customHeight="1" x14ac:dyDescent="0.15">
      <c r="A25" s="1" t="s">
        <v>46</v>
      </c>
      <c r="B25" s="1">
        <v>37</v>
      </c>
      <c r="C25" s="2">
        <f>B25/340</f>
        <v>0.10882352941176471</v>
      </c>
      <c r="D25" s="1" t="s">
        <v>47</v>
      </c>
      <c r="E25" s="1">
        <v>65</v>
      </c>
      <c r="F25" s="2">
        <f>E25/325</f>
        <v>0.2</v>
      </c>
    </row>
    <row r="26" spans="1:6" ht="26.25" customHeight="1" x14ac:dyDescent="0.15">
      <c r="A26" s="1" t="s">
        <v>48</v>
      </c>
      <c r="B26" s="1">
        <v>14</v>
      </c>
      <c r="C26" s="2">
        <f>B26/336</f>
        <v>4.1666666666666664E-2</v>
      </c>
      <c r="D26" s="1" t="s">
        <v>49</v>
      </c>
      <c r="E26" s="1">
        <v>15</v>
      </c>
      <c r="F26" s="2">
        <f>E26/295</f>
        <v>5.0847457627118647E-2</v>
      </c>
    </row>
    <row r="27" spans="1:6" ht="26.25" customHeight="1" x14ac:dyDescent="0.15">
      <c r="A27" s="1" t="s">
        <v>50</v>
      </c>
      <c r="B27" s="1">
        <v>106</v>
      </c>
      <c r="C27" s="2">
        <f>B27/292</f>
        <v>0.36301369863013699</v>
      </c>
      <c r="D27" s="1"/>
      <c r="E27" s="1"/>
      <c r="F27" s="1"/>
    </row>
  </sheetData>
  <mergeCells count="1">
    <mergeCell ref="A1:F1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2017-01-13T00:53:33Z</dcterms:modified>
</cp:coreProperties>
</file>