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G:\【屈】工作文件\研究生相关\2019奖学金\2019硕士学业奖\"/>
    </mc:Choice>
  </mc:AlternateContent>
  <xr:revisionPtr revIDLastSave="0" documentId="13_ncr:1_{3C7F488C-0253-46F7-81B2-9B7F50AEF2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光学" sheetId="1" r:id="rId1"/>
    <sheet name="声学" sheetId="2" r:id="rId2"/>
    <sheet name="物理电子学" sheetId="3" r:id="rId3"/>
    <sheet name="凝聚态" sheetId="4" r:id="rId4"/>
    <sheet name="理论物理" sheetId="5" r:id="rId5"/>
  </sheets>
  <definedNames>
    <definedName name="_xlnm._FilterDatabase" localSheetId="0" hidden="1">光学!$G$1:$G$23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3" l="1"/>
  <c r="C6" i="3"/>
  <c r="C7" i="3"/>
  <c r="C8" i="3"/>
  <c r="C2" i="3"/>
  <c r="C3" i="3"/>
  <c r="C4" i="3"/>
  <c r="C2" i="4"/>
  <c r="C3" i="4"/>
  <c r="C5" i="4"/>
  <c r="C7" i="4"/>
  <c r="C8" i="4"/>
  <c r="C9" i="4"/>
  <c r="C4" i="4"/>
  <c r="C6" i="4"/>
  <c r="C2" i="5"/>
  <c r="C3" i="5"/>
  <c r="C5" i="5"/>
  <c r="C4" i="5"/>
  <c r="C4" i="2" l="1"/>
  <c r="C2" i="2"/>
  <c r="C3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  <c r="F2" i="2" l="1"/>
  <c r="F4" i="2"/>
  <c r="F3" i="2" s="1"/>
  <c r="G8" i="1"/>
  <c r="F2" i="5" l="1"/>
  <c r="F5" i="5"/>
  <c r="F3" i="5"/>
  <c r="F4" i="5"/>
  <c r="F4" i="4"/>
  <c r="F9" i="4"/>
  <c r="F3" i="4"/>
  <c r="F6" i="4"/>
  <c r="F8" i="4"/>
  <c r="F5" i="4"/>
  <c r="F7" i="4"/>
  <c r="F2" i="4"/>
  <c r="F8" i="3"/>
  <c r="F2" i="3"/>
  <c r="F7" i="3"/>
  <c r="F6" i="3"/>
  <c r="F3" i="3"/>
  <c r="F4" i="3"/>
  <c r="F5" i="3"/>
  <c r="G10" i="1"/>
  <c r="G15" i="1"/>
  <c r="G13" i="1"/>
  <c r="G7" i="1"/>
  <c r="G5" i="1"/>
  <c r="G6" i="1"/>
  <c r="G14" i="1"/>
  <c r="G3" i="1"/>
  <c r="G2" i="1"/>
  <c r="G16" i="1"/>
  <c r="G11" i="1"/>
  <c r="G9" i="1"/>
  <c r="G12" i="1"/>
  <c r="G4" i="1"/>
</calcChain>
</file>

<file path=xl/sharedStrings.xml><?xml version="1.0" encoding="utf-8"?>
<sst xmlns="http://schemas.openxmlformats.org/spreadsheetml/2006/main" count="110" uniqueCount="56">
  <si>
    <t>姓名</t>
  </si>
  <si>
    <t>课业成绩积分Z</t>
  </si>
  <si>
    <t>科研个人分总I</t>
  </si>
  <si>
    <t>德育D</t>
  </si>
  <si>
    <t>社会工作及社会活动分H</t>
  </si>
  <si>
    <t>总分</t>
  </si>
  <si>
    <t>王向珂</t>
  </si>
  <si>
    <t>彭秀林</t>
  </si>
  <si>
    <t>张楚渝</t>
  </si>
  <si>
    <t>黄慧华</t>
  </si>
  <si>
    <t>许哲铭</t>
  </si>
  <si>
    <t>汪煜</t>
  </si>
  <si>
    <t>钟明</t>
  </si>
  <si>
    <t>李先辉</t>
  </si>
  <si>
    <t>赖军</t>
  </si>
  <si>
    <t>李希达</t>
  </si>
  <si>
    <t>徐顺雨</t>
  </si>
  <si>
    <t>黄麟桓</t>
  </si>
  <si>
    <t>伦逸鹏</t>
  </si>
  <si>
    <t>郑锦泽</t>
  </si>
  <si>
    <t>科研总X</t>
  </si>
  <si>
    <t>赖焯威</t>
  </si>
  <si>
    <t>卢斌斌</t>
  </si>
  <si>
    <t>崔冬</t>
  </si>
  <si>
    <t>科研学术表现分I</t>
  </si>
  <si>
    <t>李壮壮</t>
  </si>
  <si>
    <t>刘为</t>
  </si>
  <si>
    <t>张志韬</t>
  </si>
  <si>
    <t>陆汝聪</t>
  </si>
  <si>
    <t>黄程</t>
  </si>
  <si>
    <t>汪勇辉</t>
  </si>
  <si>
    <t>陈小梅</t>
  </si>
  <si>
    <t>朱建忠</t>
  </si>
  <si>
    <t>曹舒婷</t>
  </si>
  <si>
    <t>梁娟</t>
  </si>
  <si>
    <t>卢智伟</t>
  </si>
  <si>
    <t>曾馨璇</t>
  </si>
  <si>
    <t>高萌</t>
  </si>
  <si>
    <t>莫一杰</t>
  </si>
  <si>
    <t>科研总I</t>
  </si>
  <si>
    <t>X</t>
  </si>
  <si>
    <t>初治坤</t>
  </si>
  <si>
    <t>黄管大</t>
  </si>
  <si>
    <t>袁旭龙</t>
  </si>
  <si>
    <t>江蓉蓉</t>
  </si>
  <si>
    <t>学术表现分X</t>
    <phoneticPr fontId="4" type="noConversion"/>
  </si>
  <si>
    <t>蒋燕梅</t>
    <phoneticPr fontId="4" type="noConversion"/>
  </si>
  <si>
    <t>拟定奖学金级别</t>
    <phoneticPr fontId="4" type="noConversion"/>
  </si>
  <si>
    <t>一等</t>
    <phoneticPr fontId="4" type="noConversion"/>
  </si>
  <si>
    <t>三等</t>
    <phoneticPr fontId="4" type="noConversion"/>
  </si>
  <si>
    <t>二等</t>
    <phoneticPr fontId="4" type="noConversion"/>
  </si>
  <si>
    <t>姜银花</t>
    <phoneticPr fontId="4" type="noConversion"/>
  </si>
  <si>
    <t>一等+智造顺德</t>
    <phoneticPr fontId="4" type="noConversion"/>
  </si>
  <si>
    <t>三等+苏州育才</t>
    <phoneticPr fontId="4" type="noConversion"/>
  </si>
  <si>
    <t>三等+国奖</t>
    <phoneticPr fontId="4" type="noConversion"/>
  </si>
  <si>
    <t>三等+欣旺达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</si>
</sst>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theme="8" tint="-0.249977111117893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8"/>
      <name val="宋体"/>
      <family val="3"/>
      <charset val="134"/>
      <scheme val="minor"/>
    </font>
    <font>
      <sz val="11"/>
      <color theme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A28" sqref="A28"/>
    </sheetView>
  </sheetViews>
  <sheetFormatPr defaultColWidth="9" defaultRowHeight="13.5" x14ac:dyDescent="0.15"/>
  <cols>
    <col min="1" max="2" width="15.625" customWidth="1"/>
    <col min="3" max="3" width="13.625" customWidth="1"/>
    <col min="4" max="4" width="13.75" customWidth="1"/>
    <col min="5" max="5" width="8.75" customWidth="1"/>
    <col min="6" max="6" width="21.875" customWidth="1"/>
    <col min="7" max="7" width="18" customWidth="1"/>
    <col min="8" max="8" width="13.375" customWidth="1"/>
  </cols>
  <sheetData>
    <row r="1" spans="1:8" ht="27" x14ac:dyDescent="0.15">
      <c r="A1" s="7" t="s">
        <v>0</v>
      </c>
      <c r="B1" s="7" t="s">
        <v>1</v>
      </c>
      <c r="C1" s="8" t="s">
        <v>2</v>
      </c>
      <c r="D1" s="9" t="s">
        <v>45</v>
      </c>
      <c r="E1" s="7" t="s">
        <v>3</v>
      </c>
      <c r="F1" s="7" t="s">
        <v>4</v>
      </c>
      <c r="G1" s="8" t="s">
        <v>5</v>
      </c>
      <c r="H1" s="12" t="s">
        <v>47</v>
      </c>
    </row>
    <row r="2" spans="1:8" s="6" customFormat="1" x14ac:dyDescent="0.15">
      <c r="A2" s="10" t="s">
        <v>51</v>
      </c>
      <c r="B2" s="10">
        <v>80</v>
      </c>
      <c r="C2" s="10">
        <v>36.6</v>
      </c>
      <c r="D2" s="10">
        <f t="shared" ref="D2:D16" si="0">60+((C2-10)/(36.6-10))*40</f>
        <v>100</v>
      </c>
      <c r="E2" s="10">
        <v>100</v>
      </c>
      <c r="F2" s="10">
        <v>0</v>
      </c>
      <c r="G2" s="10">
        <f t="shared" ref="G2:G16" si="1">0.1*E2+0.15*B2+0.67*D2+F2</f>
        <v>89</v>
      </c>
      <c r="H2" s="10" t="s">
        <v>54</v>
      </c>
    </row>
    <row r="3" spans="1:8" s="6" customFormat="1" x14ac:dyDescent="0.15">
      <c r="A3" s="10" t="s">
        <v>11</v>
      </c>
      <c r="B3" s="10">
        <v>81</v>
      </c>
      <c r="C3" s="10">
        <v>31.3</v>
      </c>
      <c r="D3" s="10">
        <f t="shared" si="0"/>
        <v>92.030075187969928</v>
      </c>
      <c r="E3" s="10">
        <v>100</v>
      </c>
      <c r="F3" s="10">
        <v>1.93</v>
      </c>
      <c r="G3" s="10">
        <f t="shared" si="1"/>
        <v>85.740150375939862</v>
      </c>
      <c r="H3" s="10" t="s">
        <v>54</v>
      </c>
    </row>
    <row r="4" spans="1:8" s="6" customFormat="1" x14ac:dyDescent="0.15">
      <c r="A4" s="10" t="s">
        <v>6</v>
      </c>
      <c r="B4" s="10">
        <v>87</v>
      </c>
      <c r="C4" s="10">
        <v>20.5</v>
      </c>
      <c r="D4" s="10">
        <f t="shared" si="0"/>
        <v>75.78947368421052</v>
      </c>
      <c r="E4" s="10">
        <v>100</v>
      </c>
      <c r="F4" s="10">
        <v>0</v>
      </c>
      <c r="G4" s="10">
        <f t="shared" si="1"/>
        <v>73.828947368421041</v>
      </c>
      <c r="H4" s="10" t="s">
        <v>52</v>
      </c>
    </row>
    <row r="5" spans="1:8" s="6" customFormat="1" x14ac:dyDescent="0.15">
      <c r="A5" s="10" t="s">
        <v>14</v>
      </c>
      <c r="B5" s="10">
        <v>84</v>
      </c>
      <c r="C5" s="10">
        <v>19</v>
      </c>
      <c r="D5" s="10">
        <f t="shared" si="0"/>
        <v>73.53383458646617</v>
      </c>
      <c r="E5" s="10">
        <v>100</v>
      </c>
      <c r="F5" s="10">
        <v>0</v>
      </c>
      <c r="G5" s="10">
        <f t="shared" si="1"/>
        <v>71.867669172932338</v>
      </c>
      <c r="H5" s="10" t="s">
        <v>48</v>
      </c>
    </row>
    <row r="6" spans="1:8" s="6" customFormat="1" x14ac:dyDescent="0.15">
      <c r="A6" s="10" t="s">
        <v>13</v>
      </c>
      <c r="B6" s="10">
        <v>88</v>
      </c>
      <c r="C6" s="10">
        <v>16.829999999999998</v>
      </c>
      <c r="D6" s="10">
        <f t="shared" si="0"/>
        <v>70.270676691729321</v>
      </c>
      <c r="E6" s="10">
        <v>100</v>
      </c>
      <c r="F6" s="10">
        <v>0.85</v>
      </c>
      <c r="G6" s="10">
        <f t="shared" si="1"/>
        <v>71.131353383458645</v>
      </c>
      <c r="H6" s="10" t="s">
        <v>48</v>
      </c>
    </row>
    <row r="7" spans="1:8" s="6" customFormat="1" x14ac:dyDescent="0.15">
      <c r="A7" s="10" t="s">
        <v>15</v>
      </c>
      <c r="B7" s="10">
        <v>82</v>
      </c>
      <c r="C7" s="10">
        <v>13</v>
      </c>
      <c r="D7" s="10">
        <f t="shared" si="0"/>
        <v>64.511278195488728</v>
      </c>
      <c r="E7" s="10">
        <v>100</v>
      </c>
      <c r="F7" s="10">
        <v>3.6</v>
      </c>
      <c r="G7" s="10">
        <f t="shared" si="1"/>
        <v>69.122556390977451</v>
      </c>
      <c r="H7" s="10" t="s">
        <v>50</v>
      </c>
    </row>
    <row r="8" spans="1:8" s="6" customFormat="1" x14ac:dyDescent="0.15">
      <c r="A8" s="10" t="s">
        <v>19</v>
      </c>
      <c r="B8" s="10">
        <v>83</v>
      </c>
      <c r="C8" s="10">
        <v>11.5</v>
      </c>
      <c r="D8" s="10">
        <f t="shared" si="0"/>
        <v>62.255639097744364</v>
      </c>
      <c r="E8" s="10">
        <v>100</v>
      </c>
      <c r="F8" s="10">
        <v>2.8</v>
      </c>
      <c r="G8" s="10">
        <f t="shared" si="1"/>
        <v>66.961278195488717</v>
      </c>
      <c r="H8" s="10" t="s">
        <v>50</v>
      </c>
    </row>
    <row r="9" spans="1:8" s="6" customFormat="1" x14ac:dyDescent="0.15">
      <c r="A9" s="10" t="s">
        <v>8</v>
      </c>
      <c r="B9" s="10">
        <v>84</v>
      </c>
      <c r="C9" s="10">
        <v>13.5</v>
      </c>
      <c r="D9" s="10">
        <f t="shared" si="0"/>
        <v>65.263157894736835</v>
      </c>
      <c r="E9" s="10">
        <v>100</v>
      </c>
      <c r="F9" s="10">
        <v>0</v>
      </c>
      <c r="G9" s="10">
        <f t="shared" si="1"/>
        <v>66.326315789473682</v>
      </c>
      <c r="H9" s="10" t="s">
        <v>50</v>
      </c>
    </row>
    <row r="10" spans="1:8" s="6" customFormat="1" x14ac:dyDescent="0.15">
      <c r="A10" s="10" t="s">
        <v>18</v>
      </c>
      <c r="B10" s="10">
        <v>76</v>
      </c>
      <c r="C10" s="10">
        <v>12.5</v>
      </c>
      <c r="D10" s="10">
        <f t="shared" si="0"/>
        <v>63.7593984962406</v>
      </c>
      <c r="E10" s="10">
        <v>100</v>
      </c>
      <c r="F10" s="10">
        <v>0.5</v>
      </c>
      <c r="G10" s="10">
        <f t="shared" si="1"/>
        <v>64.618796992481208</v>
      </c>
      <c r="H10" s="10" t="s">
        <v>50</v>
      </c>
    </row>
    <row r="11" spans="1:8" s="6" customFormat="1" x14ac:dyDescent="0.15">
      <c r="A11" s="10" t="s">
        <v>9</v>
      </c>
      <c r="B11" s="10">
        <v>87</v>
      </c>
      <c r="C11" s="10">
        <v>10</v>
      </c>
      <c r="D11" s="10">
        <f t="shared" si="0"/>
        <v>60</v>
      </c>
      <c r="E11" s="10">
        <v>100</v>
      </c>
      <c r="F11" s="10">
        <v>0.93</v>
      </c>
      <c r="G11" s="10">
        <f t="shared" si="1"/>
        <v>64.180000000000007</v>
      </c>
      <c r="H11" s="10" t="s">
        <v>50</v>
      </c>
    </row>
    <row r="12" spans="1:8" s="6" customFormat="1" x14ac:dyDescent="0.15">
      <c r="A12" s="10" t="s">
        <v>7</v>
      </c>
      <c r="B12" s="10">
        <v>87</v>
      </c>
      <c r="C12" s="10">
        <v>10.5</v>
      </c>
      <c r="D12" s="10">
        <f t="shared" si="0"/>
        <v>60.751879699248121</v>
      </c>
      <c r="E12" s="10">
        <v>100</v>
      </c>
      <c r="F12" s="10">
        <v>0</v>
      </c>
      <c r="G12" s="10">
        <f t="shared" si="1"/>
        <v>63.753759398496243</v>
      </c>
      <c r="H12" s="10" t="s">
        <v>49</v>
      </c>
    </row>
    <row r="13" spans="1:8" s="6" customFormat="1" x14ac:dyDescent="0.15">
      <c r="A13" s="10" t="s">
        <v>16</v>
      </c>
      <c r="B13" s="10">
        <v>87</v>
      </c>
      <c r="C13" s="10">
        <v>10</v>
      </c>
      <c r="D13" s="10">
        <f t="shared" si="0"/>
        <v>60</v>
      </c>
      <c r="E13" s="10">
        <v>100</v>
      </c>
      <c r="F13" s="10">
        <v>0</v>
      </c>
      <c r="G13" s="10">
        <f t="shared" si="1"/>
        <v>63.25</v>
      </c>
      <c r="H13" s="10" t="s">
        <v>49</v>
      </c>
    </row>
    <row r="14" spans="1:8" s="6" customFormat="1" x14ac:dyDescent="0.15">
      <c r="A14" s="10" t="s">
        <v>12</v>
      </c>
      <c r="B14" s="10">
        <v>86</v>
      </c>
      <c r="C14" s="10">
        <v>10</v>
      </c>
      <c r="D14" s="10">
        <f t="shared" si="0"/>
        <v>60</v>
      </c>
      <c r="E14" s="10">
        <v>100</v>
      </c>
      <c r="F14" s="10">
        <v>0</v>
      </c>
      <c r="G14" s="10">
        <f t="shared" si="1"/>
        <v>63.1</v>
      </c>
      <c r="H14" s="10" t="s">
        <v>49</v>
      </c>
    </row>
    <row r="15" spans="1:8" s="6" customFormat="1" x14ac:dyDescent="0.15">
      <c r="A15" s="10" t="s">
        <v>17</v>
      </c>
      <c r="B15" s="10">
        <v>77</v>
      </c>
      <c r="C15" s="10">
        <v>10</v>
      </c>
      <c r="D15" s="10">
        <f t="shared" si="0"/>
        <v>60</v>
      </c>
      <c r="E15" s="10">
        <v>100</v>
      </c>
      <c r="F15" s="10">
        <v>0</v>
      </c>
      <c r="G15" s="10">
        <f t="shared" si="1"/>
        <v>61.75</v>
      </c>
      <c r="H15" s="10" t="s">
        <v>49</v>
      </c>
    </row>
    <row r="16" spans="1:8" s="6" customFormat="1" x14ac:dyDescent="0.15">
      <c r="A16" s="10" t="s">
        <v>10</v>
      </c>
      <c r="B16" s="10">
        <v>75</v>
      </c>
      <c r="C16" s="10">
        <v>10</v>
      </c>
      <c r="D16" s="10">
        <f t="shared" si="0"/>
        <v>60</v>
      </c>
      <c r="E16" s="10">
        <v>100</v>
      </c>
      <c r="F16" s="10">
        <v>0</v>
      </c>
      <c r="G16" s="10">
        <f t="shared" si="1"/>
        <v>61.45</v>
      </c>
      <c r="H16" s="10" t="s">
        <v>49</v>
      </c>
    </row>
    <row r="18" spans="1:2" x14ac:dyDescent="0.15">
      <c r="A18" s="1"/>
    </row>
    <row r="20" spans="1:2" x14ac:dyDescent="0.15">
      <c r="A20" s="1"/>
      <c r="B20" s="1"/>
    </row>
    <row r="21" spans="1:2" x14ac:dyDescent="0.15">
      <c r="A21" s="1"/>
    </row>
    <row r="22" spans="1:2" x14ac:dyDescent="0.15">
      <c r="A22" s="1"/>
    </row>
    <row r="23" spans="1:2" x14ac:dyDescent="0.15">
      <c r="A23" s="1"/>
    </row>
  </sheetData>
  <sortState ref="A2:G16">
    <sortCondition descending="1" ref="G2:G16"/>
  </sortState>
  <phoneticPr fontId="4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workbookViewId="0">
      <selection activeCell="F15" sqref="F15"/>
    </sheetView>
  </sheetViews>
  <sheetFormatPr defaultColWidth="9" defaultRowHeight="13.5" x14ac:dyDescent="0.15"/>
  <cols>
    <col min="1" max="1" width="7.25" bestFit="1" customWidth="1"/>
    <col min="2" max="2" width="16.125" customWidth="1"/>
    <col min="3" max="3" width="14" customWidth="1"/>
    <col min="4" max="4" width="22.125" customWidth="1"/>
    <col min="5" max="5" width="24.5" customWidth="1"/>
    <col min="6" max="6" width="22.375" customWidth="1"/>
    <col min="7" max="7" width="11.5"/>
  </cols>
  <sheetData>
    <row r="1" spans="1:7" ht="27" x14ac:dyDescent="0.15">
      <c r="A1" s="7" t="s">
        <v>0</v>
      </c>
      <c r="B1" s="8" t="s">
        <v>2</v>
      </c>
      <c r="C1" s="7" t="s">
        <v>20</v>
      </c>
      <c r="D1" s="7" t="s">
        <v>3</v>
      </c>
      <c r="E1" s="7" t="s">
        <v>4</v>
      </c>
      <c r="F1" s="8" t="s">
        <v>5</v>
      </c>
      <c r="G1" s="12" t="s">
        <v>47</v>
      </c>
    </row>
    <row r="2" spans="1:7" s="3" customFormat="1" x14ac:dyDescent="0.15">
      <c r="A2" s="8" t="s">
        <v>22</v>
      </c>
      <c r="B2" s="8">
        <v>12.5</v>
      </c>
      <c r="C2" s="8">
        <f>60+((B2-10)/(36.6-10))*40</f>
        <v>63.7593984962406</v>
      </c>
      <c r="D2" s="8">
        <v>100</v>
      </c>
      <c r="E2" s="8">
        <v>0</v>
      </c>
      <c r="F2" s="8">
        <f>0.1*D2+0.82*C2+E2</f>
        <v>62.282706766917286</v>
      </c>
      <c r="G2" s="8" t="s">
        <v>48</v>
      </c>
    </row>
    <row r="3" spans="1:7" s="4" customFormat="1" x14ac:dyDescent="0.15">
      <c r="A3" s="8" t="s">
        <v>21</v>
      </c>
      <c r="B3" s="8">
        <v>11.5</v>
      </c>
      <c r="C3" s="8">
        <f>60+((B3-10)/(36.6-10))*40</f>
        <v>62.255639097744364</v>
      </c>
      <c r="D3" s="8">
        <v>100</v>
      </c>
      <c r="E3" s="8">
        <v>0.52500000000000002</v>
      </c>
      <c r="F3" s="8">
        <f>F4</f>
        <v>61.574624060150377</v>
      </c>
      <c r="G3" s="8" t="s">
        <v>50</v>
      </c>
    </row>
    <row r="4" spans="1:7" x14ac:dyDescent="0.15">
      <c r="A4" s="8" t="s">
        <v>23</v>
      </c>
      <c r="B4" s="8">
        <v>11.5</v>
      </c>
      <c r="C4" s="8">
        <f>60+((B4-10)/(36.6-10))*40</f>
        <v>62.255639097744364</v>
      </c>
      <c r="D4" s="8">
        <v>100</v>
      </c>
      <c r="E4" s="8">
        <v>0.52500000000000002</v>
      </c>
      <c r="F4" s="8">
        <f>0.1*D4+0.82*C4+E4</f>
        <v>61.574624060150377</v>
      </c>
      <c r="G4" s="8" t="s">
        <v>50</v>
      </c>
    </row>
    <row r="11" spans="1:7" x14ac:dyDescent="0.15">
      <c r="E11" s="2"/>
    </row>
  </sheetData>
  <sortState ref="A2:F4">
    <sortCondition descending="1" ref="F2:F4"/>
  </sortState>
  <phoneticPr fontId="4" type="noConversion"/>
  <pageMargins left="0.69930555555555596" right="0.69930555555555596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activeCell="F12" sqref="F12"/>
    </sheetView>
  </sheetViews>
  <sheetFormatPr defaultColWidth="9" defaultRowHeight="13.5" x14ac:dyDescent="0.15"/>
  <cols>
    <col min="1" max="1" width="14.125" style="7" customWidth="1"/>
    <col min="2" max="2" width="16.375" style="7" customWidth="1"/>
    <col min="3" max="4" width="16.125" style="7" customWidth="1"/>
    <col min="5" max="5" width="21.375" style="7" customWidth="1"/>
    <col min="6" max="6" width="22.375" style="7" customWidth="1"/>
    <col min="7" max="7" width="11.5" style="7"/>
    <col min="8" max="8" width="11.5"/>
  </cols>
  <sheetData>
    <row r="1" spans="1:7" ht="27" x14ac:dyDescent="0.15">
      <c r="A1" s="7" t="s">
        <v>0</v>
      </c>
      <c r="B1" s="7" t="s">
        <v>24</v>
      </c>
      <c r="C1" s="7" t="s">
        <v>20</v>
      </c>
      <c r="D1" s="7" t="s">
        <v>3</v>
      </c>
      <c r="E1" s="7" t="s">
        <v>4</v>
      </c>
      <c r="F1" s="8" t="s">
        <v>5</v>
      </c>
      <c r="G1" s="12" t="s">
        <v>47</v>
      </c>
    </row>
    <row r="2" spans="1:7" s="1" customFormat="1" x14ac:dyDescent="0.15">
      <c r="A2" s="8" t="s">
        <v>29</v>
      </c>
      <c r="B2" s="8">
        <v>24</v>
      </c>
      <c r="C2" s="10">
        <f t="shared" ref="C2:C3" si="0">60+((B2-10)/(26.6))*40</f>
        <v>81.05263157894737</v>
      </c>
      <c r="D2" s="8">
        <v>100</v>
      </c>
      <c r="E2" s="8">
        <v>0</v>
      </c>
      <c r="F2" s="8">
        <f t="shared" ref="F2:F8" si="1">0.1*D2+0.82*C2+E2</f>
        <v>76.463157894736838</v>
      </c>
      <c r="G2" s="8" t="s">
        <v>53</v>
      </c>
    </row>
    <row r="3" spans="1:7" s="1" customFormat="1" x14ac:dyDescent="0.15">
      <c r="A3" s="10" t="s">
        <v>46</v>
      </c>
      <c r="B3" s="8">
        <v>17.7</v>
      </c>
      <c r="C3" s="10">
        <f t="shared" si="0"/>
        <v>71.578947368421055</v>
      </c>
      <c r="D3" s="10">
        <v>100</v>
      </c>
      <c r="E3" s="10">
        <v>0</v>
      </c>
      <c r="F3" s="8">
        <f t="shared" si="1"/>
        <v>68.694736842105272</v>
      </c>
      <c r="G3" s="8" t="s">
        <v>48</v>
      </c>
    </row>
    <row r="4" spans="1:7" s="6" customFormat="1" x14ac:dyDescent="0.15">
      <c r="A4" s="8" t="s">
        <v>26</v>
      </c>
      <c r="B4" s="8">
        <v>10</v>
      </c>
      <c r="C4" s="10">
        <f>60+((B4-10)/(26.6))*40</f>
        <v>60</v>
      </c>
      <c r="D4" s="8">
        <v>100</v>
      </c>
      <c r="E4" s="8">
        <v>1.55</v>
      </c>
      <c r="F4" s="8">
        <f t="shared" si="1"/>
        <v>60.749999999999993</v>
      </c>
      <c r="G4" s="10" t="s">
        <v>50</v>
      </c>
    </row>
    <row r="5" spans="1:7" s="1" customFormat="1" x14ac:dyDescent="0.15">
      <c r="A5" s="8" t="s">
        <v>25</v>
      </c>
      <c r="B5" s="8">
        <v>10</v>
      </c>
      <c r="C5" s="10">
        <f t="shared" ref="C5:C8" si="2">60+((B5-10)/(26.6))*40</f>
        <v>60</v>
      </c>
      <c r="D5" s="8">
        <v>100</v>
      </c>
      <c r="E5" s="8">
        <v>0</v>
      </c>
      <c r="F5" s="8">
        <f t="shared" si="1"/>
        <v>59.199999999999996</v>
      </c>
      <c r="G5" s="8" t="s">
        <v>49</v>
      </c>
    </row>
    <row r="6" spans="1:7" s="1" customFormat="1" x14ac:dyDescent="0.15">
      <c r="A6" s="8" t="s">
        <v>27</v>
      </c>
      <c r="B6" s="8">
        <v>10</v>
      </c>
      <c r="C6" s="10">
        <f t="shared" si="2"/>
        <v>60</v>
      </c>
      <c r="D6" s="8">
        <v>100</v>
      </c>
      <c r="E6" s="8">
        <v>0</v>
      </c>
      <c r="F6" s="8">
        <f t="shared" si="1"/>
        <v>59.199999999999996</v>
      </c>
      <c r="G6" s="8" t="s">
        <v>49</v>
      </c>
    </row>
    <row r="7" spans="1:7" s="1" customFormat="1" x14ac:dyDescent="0.15">
      <c r="A7" s="8" t="s">
        <v>28</v>
      </c>
      <c r="B7" s="8">
        <v>10</v>
      </c>
      <c r="C7" s="10">
        <f t="shared" si="2"/>
        <v>60</v>
      </c>
      <c r="D7" s="8">
        <v>100</v>
      </c>
      <c r="E7" s="8">
        <v>0</v>
      </c>
      <c r="F7" s="8">
        <f t="shared" si="1"/>
        <v>59.199999999999996</v>
      </c>
      <c r="G7" s="8" t="s">
        <v>49</v>
      </c>
    </row>
    <row r="8" spans="1:7" s="1" customFormat="1" x14ac:dyDescent="0.15">
      <c r="A8" s="8" t="s">
        <v>30</v>
      </c>
      <c r="B8" s="8">
        <v>10</v>
      </c>
      <c r="C8" s="10">
        <f t="shared" si="2"/>
        <v>60</v>
      </c>
      <c r="D8" s="8">
        <v>100</v>
      </c>
      <c r="E8" s="8">
        <v>0</v>
      </c>
      <c r="F8" s="8">
        <f t="shared" si="1"/>
        <v>59.199999999999996</v>
      </c>
      <c r="G8" s="8" t="s">
        <v>49</v>
      </c>
    </row>
    <row r="9" spans="1:7" x14ac:dyDescent="0.15">
      <c r="C9" s="13"/>
    </row>
    <row r="10" spans="1:7" x14ac:dyDescent="0.15">
      <c r="A10" s="8"/>
      <c r="C10" s="13"/>
    </row>
  </sheetData>
  <sortState ref="A2:F8">
    <sortCondition descending="1" ref="F2"/>
  </sortState>
  <phoneticPr fontId="4" type="noConversion"/>
  <pageMargins left="0.69930555555555596" right="0.69930555555555596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activeCell="G5" sqref="G4:G5"/>
    </sheetView>
  </sheetViews>
  <sheetFormatPr defaultColWidth="9" defaultRowHeight="13.5" x14ac:dyDescent="0.15"/>
  <cols>
    <col min="1" max="1" width="9" style="7"/>
    <col min="2" max="2" width="15" style="7" customWidth="1"/>
    <col min="3" max="4" width="17.25" style="7" customWidth="1"/>
    <col min="5" max="5" width="23.5" style="7" customWidth="1"/>
    <col min="6" max="6" width="23.75" style="7" customWidth="1"/>
    <col min="7" max="7" width="11.5" style="7" customWidth="1"/>
  </cols>
  <sheetData>
    <row r="1" spans="1:7" ht="27" x14ac:dyDescent="0.15">
      <c r="A1" s="7" t="s">
        <v>0</v>
      </c>
      <c r="B1" s="7" t="s">
        <v>24</v>
      </c>
      <c r="C1" s="7" t="s">
        <v>20</v>
      </c>
      <c r="D1" s="7" t="s">
        <v>3</v>
      </c>
      <c r="E1" s="7" t="s">
        <v>4</v>
      </c>
      <c r="F1" s="8" t="s">
        <v>5</v>
      </c>
      <c r="G1" s="12" t="s">
        <v>47</v>
      </c>
    </row>
    <row r="2" spans="1:7" s="5" customFormat="1" x14ac:dyDescent="0.15">
      <c r="A2" s="14" t="s">
        <v>31</v>
      </c>
      <c r="B2" s="10">
        <v>20</v>
      </c>
      <c r="C2" s="10">
        <f t="shared" ref="C2:C9" si="0">60+40*((B2-10)/26.6)</f>
        <v>75.037593984962399</v>
      </c>
      <c r="D2" s="10">
        <v>100</v>
      </c>
      <c r="E2" s="10">
        <v>1.98</v>
      </c>
      <c r="F2" s="10">
        <f t="shared" ref="F2:F9" si="1">0.1*D2+0.82*C2+E2</f>
        <v>73.510827067669169</v>
      </c>
      <c r="G2" s="10" t="s">
        <v>54</v>
      </c>
    </row>
    <row r="3" spans="1:7" s="3" customFormat="1" x14ac:dyDescent="0.15">
      <c r="A3" s="15" t="s">
        <v>36</v>
      </c>
      <c r="B3" s="10">
        <v>14.8</v>
      </c>
      <c r="C3" s="10">
        <f t="shared" si="0"/>
        <v>67.218045112781951</v>
      </c>
      <c r="D3" s="10">
        <v>100</v>
      </c>
      <c r="E3" s="10">
        <v>0.65</v>
      </c>
      <c r="F3" s="10">
        <f t="shared" si="1"/>
        <v>65.768796992481199</v>
      </c>
      <c r="G3" s="10" t="s">
        <v>55</v>
      </c>
    </row>
    <row r="4" spans="1:7" s="4" customFormat="1" x14ac:dyDescent="0.15">
      <c r="A4" s="15" t="s">
        <v>38</v>
      </c>
      <c r="B4" s="10">
        <v>15</v>
      </c>
      <c r="C4" s="10">
        <f t="shared" si="0"/>
        <v>67.518796992481199</v>
      </c>
      <c r="D4" s="10">
        <v>100</v>
      </c>
      <c r="E4" s="10">
        <v>0</v>
      </c>
      <c r="F4" s="10">
        <f t="shared" si="1"/>
        <v>65.365413533834584</v>
      </c>
      <c r="G4" s="10" t="s">
        <v>48</v>
      </c>
    </row>
    <row r="5" spans="1:7" s="4" customFormat="1" x14ac:dyDescent="0.15">
      <c r="A5" s="14" t="s">
        <v>33</v>
      </c>
      <c r="B5" s="10">
        <v>10</v>
      </c>
      <c r="C5" s="10">
        <f t="shared" si="0"/>
        <v>60</v>
      </c>
      <c r="D5" s="10">
        <v>100</v>
      </c>
      <c r="E5" s="10">
        <v>2.4300000000000002</v>
      </c>
      <c r="F5" s="10">
        <f t="shared" si="1"/>
        <v>61.629999999999995</v>
      </c>
      <c r="G5" s="10" t="s">
        <v>50</v>
      </c>
    </row>
    <row r="6" spans="1:7" s="4" customFormat="1" x14ac:dyDescent="0.15">
      <c r="A6" s="15" t="s">
        <v>35</v>
      </c>
      <c r="B6" s="10">
        <v>10</v>
      </c>
      <c r="C6" s="10">
        <f t="shared" si="0"/>
        <v>60</v>
      </c>
      <c r="D6" s="10">
        <v>100</v>
      </c>
      <c r="E6" s="10">
        <v>1.05</v>
      </c>
      <c r="F6" s="10">
        <f t="shared" si="1"/>
        <v>60.249999999999993</v>
      </c>
      <c r="G6" s="10" t="s">
        <v>50</v>
      </c>
    </row>
    <row r="7" spans="1:7" x14ac:dyDescent="0.15">
      <c r="A7" s="15" t="s">
        <v>32</v>
      </c>
      <c r="B7" s="10">
        <v>10</v>
      </c>
      <c r="C7" s="10">
        <f t="shared" si="0"/>
        <v>60</v>
      </c>
      <c r="D7" s="10">
        <v>100</v>
      </c>
      <c r="E7" s="10">
        <v>0</v>
      </c>
      <c r="F7" s="10">
        <f t="shared" si="1"/>
        <v>59.199999999999996</v>
      </c>
      <c r="G7" s="10" t="s">
        <v>49</v>
      </c>
    </row>
    <row r="8" spans="1:7" x14ac:dyDescent="0.15">
      <c r="A8" s="15" t="s">
        <v>34</v>
      </c>
      <c r="B8" s="10">
        <v>10</v>
      </c>
      <c r="C8" s="10">
        <f t="shared" si="0"/>
        <v>60</v>
      </c>
      <c r="D8" s="10">
        <v>100</v>
      </c>
      <c r="E8" s="10">
        <v>0</v>
      </c>
      <c r="F8" s="10">
        <f t="shared" si="1"/>
        <v>59.199999999999996</v>
      </c>
      <c r="G8" s="10" t="s">
        <v>49</v>
      </c>
    </row>
    <row r="9" spans="1:7" x14ac:dyDescent="0.15">
      <c r="A9" s="15" t="s">
        <v>37</v>
      </c>
      <c r="B9" s="10">
        <v>10</v>
      </c>
      <c r="C9" s="10">
        <f t="shared" si="0"/>
        <v>60</v>
      </c>
      <c r="D9" s="10">
        <v>100</v>
      </c>
      <c r="E9" s="10">
        <v>0</v>
      </c>
      <c r="F9" s="10">
        <f t="shared" si="1"/>
        <v>59.199999999999996</v>
      </c>
      <c r="G9" s="10" t="s">
        <v>49</v>
      </c>
    </row>
  </sheetData>
  <sortState ref="A2:F9">
    <sortCondition descending="1" ref="F2"/>
  </sortState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workbookViewId="0">
      <selection activeCell="H17" sqref="H17"/>
    </sheetView>
  </sheetViews>
  <sheetFormatPr defaultColWidth="9" defaultRowHeight="13.5" x14ac:dyDescent="0.15"/>
  <cols>
    <col min="1" max="1" width="9" style="11"/>
    <col min="2" max="2" width="12.625" style="11"/>
    <col min="3" max="3" width="10.5" style="11" customWidth="1"/>
    <col min="4" max="4" width="26.5" style="11" customWidth="1"/>
    <col min="5" max="5" width="18.5" style="11" customWidth="1"/>
    <col min="6" max="6" width="19.125" style="11" customWidth="1"/>
    <col min="7" max="7" width="11.25" style="11" customWidth="1"/>
  </cols>
  <sheetData>
    <row r="1" spans="1:7" s="1" customFormat="1" ht="27" x14ac:dyDescent="0.15">
      <c r="A1" s="12" t="s">
        <v>0</v>
      </c>
      <c r="B1" s="12" t="s">
        <v>39</v>
      </c>
      <c r="C1" s="12" t="s">
        <v>40</v>
      </c>
      <c r="D1" s="12" t="s">
        <v>3</v>
      </c>
      <c r="E1" s="12" t="s">
        <v>4</v>
      </c>
      <c r="F1" s="12" t="s">
        <v>5</v>
      </c>
      <c r="G1" s="12" t="s">
        <v>47</v>
      </c>
    </row>
    <row r="2" spans="1:7" s="1" customFormat="1" x14ac:dyDescent="0.15">
      <c r="A2" s="16" t="s">
        <v>44</v>
      </c>
      <c r="B2" s="12">
        <v>15.5</v>
      </c>
      <c r="C2" s="12">
        <f t="shared" ref="C2:C3" si="0">60+((B2-10)/26.6)*40</f>
        <v>68.270676691729321</v>
      </c>
      <c r="D2" s="12">
        <v>100</v>
      </c>
      <c r="E2" s="12">
        <v>0.3</v>
      </c>
      <c r="F2" s="12">
        <f>0.1*D2+0.82*C2+E2</f>
        <v>66.281954887218035</v>
      </c>
      <c r="G2" s="12" t="s">
        <v>48</v>
      </c>
    </row>
    <row r="3" spans="1:7" s="1" customFormat="1" x14ac:dyDescent="0.15">
      <c r="A3" s="16" t="s">
        <v>42</v>
      </c>
      <c r="B3" s="12">
        <v>14.25</v>
      </c>
      <c r="C3" s="12">
        <f t="shared" si="0"/>
        <v>66.390977443609017</v>
      </c>
      <c r="D3" s="12">
        <v>100</v>
      </c>
      <c r="E3" s="12">
        <v>1.5</v>
      </c>
      <c r="F3" s="12">
        <f>0.1*D3+0.82*C3+E3</f>
        <v>65.940601503759382</v>
      </c>
      <c r="G3" s="12" t="s">
        <v>50</v>
      </c>
    </row>
    <row r="4" spans="1:7" s="1" customFormat="1" x14ac:dyDescent="0.15">
      <c r="A4" s="16" t="s">
        <v>41</v>
      </c>
      <c r="B4" s="12">
        <v>14</v>
      </c>
      <c r="C4" s="12">
        <f>60+((B4-10)/26.6)*40</f>
        <v>66.015037593984957</v>
      </c>
      <c r="D4" s="12">
        <v>100</v>
      </c>
      <c r="E4" s="12">
        <v>0.5</v>
      </c>
      <c r="F4" s="12">
        <f>0.1*D4+0.82*C4+E4</f>
        <v>64.632330827067662</v>
      </c>
      <c r="G4" s="12" t="s">
        <v>49</v>
      </c>
    </row>
    <row r="5" spans="1:7" s="1" customFormat="1" x14ac:dyDescent="0.15">
      <c r="A5" s="16" t="s">
        <v>43</v>
      </c>
      <c r="B5" s="12">
        <v>10</v>
      </c>
      <c r="C5" s="12">
        <f>60+((B5-10)/26.6)*40</f>
        <v>60</v>
      </c>
      <c r="D5" s="12">
        <v>100</v>
      </c>
      <c r="E5" s="12">
        <v>0</v>
      </c>
      <c r="F5" s="12">
        <f>0.1*D5+0.82*C5+E5</f>
        <v>59.199999999999996</v>
      </c>
      <c r="G5" s="12" t="s">
        <v>49</v>
      </c>
    </row>
    <row r="7" spans="1:7" x14ac:dyDescent="0.15">
      <c r="A7" s="17"/>
    </row>
  </sheetData>
  <sortState ref="A2:F5">
    <sortCondition descending="1" ref="F2"/>
  </sortState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光学</vt:lpstr>
      <vt:lpstr>声学</vt:lpstr>
      <vt:lpstr>物理电子学</vt:lpstr>
      <vt:lpstr>凝聚态</vt:lpstr>
      <vt:lpstr>理论物理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2019-10-17T04:21:31Z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