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2020年度教职工体检报名表" sheetId="1" r:id="rId1"/>
    <sheet name="价格统计 (2)" sheetId="2" r:id="rId2"/>
  </sheets>
  <definedNames/>
  <calcPr fullCalcOnLoad="1"/>
</workbook>
</file>

<file path=xl/sharedStrings.xml><?xml version="1.0" encoding="utf-8"?>
<sst xmlns="http://schemas.openxmlformats.org/spreadsheetml/2006/main" count="302" uniqueCount="117">
  <si>
    <t>附件3.       2020年度教职工体检报名表</t>
  </si>
  <si>
    <t>虚线内内容不打印</t>
  </si>
  <si>
    <t xml:space="preserve">单位：                                                                                        </t>
  </si>
  <si>
    <t>男</t>
  </si>
  <si>
    <t>B 套餐内含此项</t>
  </si>
  <si>
    <t>AB套餐内含此项</t>
  </si>
  <si>
    <t>序号</t>
  </si>
  <si>
    <t>人事编号</t>
  </si>
  <si>
    <t>套餐编号</t>
  </si>
  <si>
    <t>姓名</t>
  </si>
  <si>
    <t>性别</t>
  </si>
  <si>
    <t>年龄</t>
  </si>
  <si>
    <t>联系电话</t>
  </si>
  <si>
    <t>家庭住址</t>
  </si>
  <si>
    <t>身份证号       （务必填写正确）</t>
  </si>
  <si>
    <t>自选项目序号</t>
  </si>
  <si>
    <t>自选项目</t>
  </si>
  <si>
    <t>抽血</t>
  </si>
  <si>
    <t>备孕及怀孕人群不参加</t>
  </si>
  <si>
    <t>彩超（均有图文报告）</t>
  </si>
  <si>
    <t>备孕、哺乳期及怀孕人群不参加</t>
  </si>
  <si>
    <t>尿微量白蛋白</t>
  </si>
  <si>
    <t>大便常规+潜血</t>
  </si>
  <si>
    <t>心功五项</t>
  </si>
  <si>
    <t>风湿三项</t>
  </si>
  <si>
    <t>同型半胱氨酸</t>
  </si>
  <si>
    <t>糖化血红蛋白(仅限每周三)</t>
  </si>
  <si>
    <t>糖类抗原CA125</t>
  </si>
  <si>
    <t>糖类抗原CA153</t>
  </si>
  <si>
    <t>糖类抗原CA199</t>
  </si>
  <si>
    <t>甲功三项</t>
  </si>
  <si>
    <t>性激素六项</t>
  </si>
  <si>
    <t>腰椎正侧位片       （不出片）</t>
  </si>
  <si>
    <t>颈椎正侧位片       （不出片）</t>
  </si>
  <si>
    <t>颈椎片全套（正侧位片+双斜位片）      （不出片）</t>
  </si>
  <si>
    <t xml:space="preserve">双光子或X线能量骨密度测定（腰椎） </t>
  </si>
  <si>
    <t>双肾、输尿管、膀胱、肾血管</t>
  </si>
  <si>
    <t>男性生殖系统       （前列腺）</t>
  </si>
  <si>
    <t>女性生殖系统       （阴超）</t>
  </si>
  <si>
    <t>甲状腺</t>
  </si>
  <si>
    <t>乳腺</t>
  </si>
  <si>
    <t>颈部血管</t>
  </si>
  <si>
    <t>心脏</t>
  </si>
  <si>
    <t>TCT            （液基薄层细胞学）</t>
  </si>
  <si>
    <t>HPV基因检测+分型</t>
  </si>
  <si>
    <t>骨密度</t>
  </si>
  <si>
    <t>无创性动脉硬化检测</t>
  </si>
  <si>
    <t xml:space="preserve">糖尿病合并肾损害的早期诊断指标 </t>
  </si>
  <si>
    <t>了解有无肠炎、寄生虫感染及消化道系统出血情况</t>
  </si>
  <si>
    <r>
      <t>心肌损伤或坏死后</t>
    </r>
    <r>
      <rPr>
        <sz val="10.5"/>
        <rFont val="Calibri"/>
        <family val="2"/>
      </rPr>
      <t>,</t>
    </r>
    <r>
      <rPr>
        <sz val="10.5"/>
        <rFont val="宋体"/>
        <family val="0"/>
      </rPr>
      <t>心肌酶可升高</t>
    </r>
    <r>
      <rPr>
        <sz val="10.5"/>
        <rFont val="Calibri"/>
        <family val="2"/>
      </rPr>
      <t>,</t>
    </r>
    <r>
      <rPr>
        <sz val="10.5"/>
        <rFont val="宋体"/>
        <family val="0"/>
      </rPr>
      <t>用于骨骼肌疾病和心肌梗死的诊断</t>
    </r>
    <r>
      <rPr>
        <sz val="10.5"/>
        <rFont val="Calibri"/>
        <family val="2"/>
      </rPr>
      <t xml:space="preserve"> </t>
    </r>
  </si>
  <si>
    <t>了解免疫功能</t>
  </si>
  <si>
    <t>了解心脑血管危险因素的指标</t>
  </si>
  <si>
    <t>对过去4-8周内平均血糖水平的监测</t>
  </si>
  <si>
    <t>肺癌、卵巢癌筛查</t>
  </si>
  <si>
    <t>乳腺癌筛查</t>
  </si>
  <si>
    <t>胰腺癌筛查</t>
  </si>
  <si>
    <t>筛查甲状腺功能亢进或甲状腺功能减退</t>
  </si>
  <si>
    <t>了解女性内分泌功能</t>
  </si>
  <si>
    <t>了解有无骨质增生、畸形、骨折等</t>
  </si>
  <si>
    <t>早期发现骨量减少及估计骨质疏松的程度，及时进行有效防治。</t>
  </si>
  <si>
    <t>了解肾脏、膀胱有无异物、肿瘤、结构异常</t>
  </si>
  <si>
    <t>了解前列腺的形态大小及有无增生、炎症、占位性病变</t>
  </si>
  <si>
    <t>无需憋尿，了解卵巢子宫附件、盆腔的大小及有无肿瘤等疾病</t>
  </si>
  <si>
    <t>了解甲状腺的大小、形态及有无结节、囊肿、增大及占位性结节</t>
  </si>
  <si>
    <r>
      <t>了解乳腺有无增生、钙化结节、肿瘤等疾病</t>
    </r>
    <r>
      <rPr>
        <sz val="10.5"/>
        <rFont val="Calibri"/>
        <family val="2"/>
      </rPr>
      <t xml:space="preserve"> </t>
    </r>
  </si>
  <si>
    <t>了解颈部血管是否有狭窄、斑块、扩张等情况</t>
  </si>
  <si>
    <t>了解心脏的结构、形态、大小各瓣膜的功能及心包疾病等</t>
  </si>
  <si>
    <t>检测宫颈早期病变较先进的检测方法，同时还能发现部分癌前病变</t>
  </si>
  <si>
    <t>人乳头瘤病毒筛查</t>
  </si>
  <si>
    <t>了解骨质疏松等情况</t>
  </si>
  <si>
    <t>了解外周血管是否有硬化、闭塞等</t>
  </si>
  <si>
    <t>3214</t>
  </si>
  <si>
    <t>3213</t>
  </si>
  <si>
    <t>0621</t>
  </si>
  <si>
    <t>1354</t>
  </si>
  <si>
    <t>0629</t>
  </si>
  <si>
    <t>0618</t>
  </si>
  <si>
    <t>1357</t>
  </si>
  <si>
    <t>1356</t>
  </si>
  <si>
    <t>1355</t>
  </si>
  <si>
    <t>1331</t>
  </si>
  <si>
    <t>1334</t>
  </si>
  <si>
    <t>0703</t>
  </si>
  <si>
    <t>0707</t>
  </si>
  <si>
    <t>0721</t>
  </si>
  <si>
    <t>0725</t>
  </si>
  <si>
    <t>2304</t>
  </si>
  <si>
    <t>2310</t>
  </si>
  <si>
    <t>2311</t>
  </si>
  <si>
    <t>2302</t>
  </si>
  <si>
    <t>2306</t>
  </si>
  <si>
    <t>2307</t>
  </si>
  <si>
    <t>2301</t>
  </si>
  <si>
    <t>2603</t>
  </si>
  <si>
    <t>2605</t>
  </si>
  <si>
    <t>3601</t>
  </si>
  <si>
    <t>3301</t>
  </si>
  <si>
    <t>A</t>
  </si>
  <si>
    <t>女</t>
  </si>
  <si>
    <t>CD 套餐内含此项</t>
  </si>
  <si>
    <t>D 套餐内含此项</t>
  </si>
  <si>
    <t>备注：</t>
  </si>
  <si>
    <t>请各院系经办人员填写此表时，一定要核对身份证号码是否正确，体检预约系统以身份证号码为登录凭证，填写错误可导致无法预约；此表请按照套餐编号进行排序，即套餐A排列在一起，套餐B排列在一起，以此类推</t>
  </si>
  <si>
    <t>虚线内内容可不打印</t>
  </si>
  <si>
    <t>体检报告为电子版，如有需要纸质版报告请于体检结束交表到前台时告知前台工作人员！（交表后10个工作日后领取）</t>
  </si>
  <si>
    <t>禁B</t>
  </si>
  <si>
    <t>禁AB</t>
  </si>
  <si>
    <t>单价（教工）</t>
  </si>
  <si>
    <t>单价      （其他员工）</t>
  </si>
  <si>
    <t>B</t>
  </si>
  <si>
    <t>学校付50%</t>
  </si>
  <si>
    <t>单位付30%</t>
  </si>
  <si>
    <t>个人付20%</t>
  </si>
  <si>
    <t>禁CD</t>
  </si>
  <si>
    <t>禁D</t>
  </si>
  <si>
    <t>C</t>
  </si>
  <si>
    <t>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</si>
</sst>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sz val="20"/>
      <color indexed="10"/>
      <name val="宋体"/>
      <family val="0"/>
    </font>
    <font>
      <sz val="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6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8"/>
      <color indexed="55"/>
      <name val="宋体"/>
      <family val="0"/>
    </font>
    <font>
      <sz val="24"/>
      <name val="宋体"/>
      <family val="0"/>
    </font>
    <font>
      <sz val="10.5"/>
      <name val="宋体"/>
      <family val="0"/>
    </font>
    <font>
      <sz val="13"/>
      <name val="宋体"/>
      <family val="0"/>
    </font>
    <font>
      <b/>
      <sz val="14"/>
      <color indexed="55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.5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name val="Calibri"/>
      <family val="0"/>
    </font>
    <font>
      <sz val="12"/>
      <name val="Calibri"/>
      <family val="0"/>
    </font>
    <font>
      <b/>
      <sz val="12"/>
      <color rgb="FFFF0000"/>
      <name val="宋体"/>
      <family val="0"/>
    </font>
    <font>
      <b/>
      <sz val="18"/>
      <color theme="0" tint="-0.3499799966812134"/>
      <name val="宋体"/>
      <family val="0"/>
    </font>
    <font>
      <sz val="9"/>
      <name val="Calibri"/>
      <family val="0"/>
    </font>
    <font>
      <b/>
      <sz val="14"/>
      <color theme="0" tint="-0.3499799966812134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Dashed"/>
      <right/>
      <top style="thin"/>
      <bottom style="thin"/>
    </border>
    <border>
      <left style="thin"/>
      <right style="thin"/>
      <top/>
      <bottom style="thin"/>
    </border>
    <border>
      <left style="mediumDashed"/>
      <right style="thin"/>
      <top style="thin"/>
      <bottom style="thin"/>
    </border>
    <border>
      <left style="mediumDashed"/>
      <right>
        <color indexed="63"/>
      </right>
      <top/>
      <bottom/>
    </border>
    <border>
      <left style="mediumDashed"/>
      <right>
        <color indexed="63"/>
      </right>
      <top style="thin"/>
      <bottom/>
    </border>
    <border>
      <left style="thin"/>
      <right style="thin"/>
      <top style="thin"/>
      <bottom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Dashed"/>
      <top style="thin"/>
      <bottom style="thin"/>
    </border>
    <border>
      <left>
        <color indexed="63"/>
      </left>
      <right style="mediumDashed"/>
      <top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mediumDashed"/>
      <top>
        <color indexed="63"/>
      </top>
      <bottom style="mediumDashed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8" fillId="9" borderId="0" applyNumberFormat="0" applyBorder="0" applyAlignment="0" applyProtection="0"/>
    <xf numFmtId="0" fontId="49" fillId="0" borderId="5" applyNumberFormat="0" applyFill="0" applyAlignment="0" applyProtection="0"/>
    <xf numFmtId="0" fontId="48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</cellStyleXfs>
  <cellXfs count="18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3" fillId="33" borderId="11" xfId="63" applyNumberFormat="1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center"/>
    </xf>
    <xf numFmtId="1" fontId="15" fillId="33" borderId="11" xfId="0" applyNumberFormat="1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62" fillId="33" borderId="11" xfId="63" applyNumberFormat="1" applyFont="1" applyFill="1" applyBorder="1" applyAlignment="1">
      <alignment horizontal="center" vertical="center" wrapText="1"/>
      <protection/>
    </xf>
    <xf numFmtId="0" fontId="63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6" fillId="33" borderId="11" xfId="63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176" fontId="0" fillId="0" borderId="16" xfId="0" applyNumberFormat="1" applyFont="1" applyBorder="1" applyAlignment="1">
      <alignment vertical="center" wrapText="1"/>
    </xf>
    <xf numFmtId="176" fontId="17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0" fillId="30" borderId="17" xfId="0" applyNumberFormat="1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5" fillId="30" borderId="1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34" borderId="22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0" fillId="30" borderId="17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6" fillId="30" borderId="17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/>
    </xf>
    <xf numFmtId="49" fontId="62" fillId="33" borderId="11" xfId="0" applyNumberFormat="1" applyFont="1" applyFill="1" applyBorder="1" applyAlignment="1">
      <alignment horizontal="center"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0" fontId="66" fillId="0" borderId="24" xfId="64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176" fontId="17" fillId="0" borderId="0" xfId="0" applyNumberFormat="1" applyFont="1" applyAlignment="1">
      <alignment vertical="center" wrapText="1"/>
    </xf>
    <xf numFmtId="0" fontId="2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22" fillId="35" borderId="11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176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49" fontId="5" fillId="0" borderId="22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65" fillId="0" borderId="3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5" fillId="0" borderId="31" xfId="0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vertical="top" wrapText="1"/>
    </xf>
    <xf numFmtId="0" fontId="21" fillId="0" borderId="3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36" xfId="0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17" fillId="0" borderId="39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  <cellStyle name="常规 5" xfId="66"/>
    <cellStyle name="好 6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zoomScale="40" zoomScaleNormal="40" workbookViewId="0" topLeftCell="A1">
      <selection activeCell="M20" sqref="M20"/>
    </sheetView>
  </sheetViews>
  <sheetFormatPr defaultColWidth="9.00390625" defaultRowHeight="14.25"/>
  <cols>
    <col min="1" max="1" width="2.625" style="27" customWidth="1"/>
    <col min="2" max="2" width="8.625" style="27" customWidth="1"/>
    <col min="3" max="3" width="4.625" style="27" customWidth="1"/>
    <col min="4" max="4" width="8.625" style="31" customWidth="1"/>
    <col min="5" max="5" width="2.625" style="31" customWidth="1"/>
    <col min="6" max="6" width="4.625" style="31" customWidth="1"/>
    <col min="7" max="7" width="10.625" style="31" customWidth="1"/>
    <col min="8" max="8" width="8.625" style="31" customWidth="1"/>
    <col min="9" max="10" width="16.625" style="32" customWidth="1"/>
    <col min="11" max="12" width="9.50390625" style="33" customWidth="1"/>
    <col min="13" max="36" width="9.50390625" style="34" customWidth="1"/>
    <col min="37" max="37" width="6.375" style="34" customWidth="1"/>
    <col min="38" max="38" width="6.375" style="27" customWidth="1"/>
    <col min="39" max="252" width="9.00390625" style="27" customWidth="1"/>
  </cols>
  <sheetData>
    <row r="1" spans="1:252" s="20" customFormat="1" ht="24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77" t="s">
        <v>1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155"/>
      <c r="AK1" s="156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</row>
    <row r="2" spans="1:37" ht="20.2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79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158"/>
      <c r="AK2" s="27"/>
    </row>
    <row r="3" spans="1:40" ht="66.75" customHeight="1">
      <c r="A3" s="39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81"/>
      <c r="L3" s="7"/>
      <c r="M3" s="8"/>
      <c r="N3" s="8"/>
      <c r="O3" s="82" t="s">
        <v>4</v>
      </c>
      <c r="P3" s="83"/>
      <c r="Q3" s="82" t="s">
        <v>4</v>
      </c>
      <c r="R3" s="132"/>
      <c r="S3" s="82" t="s">
        <v>5</v>
      </c>
      <c r="T3" s="82" t="s">
        <v>5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159"/>
      <c r="AK3" s="8"/>
      <c r="AL3" s="8"/>
      <c r="AM3" s="8"/>
      <c r="AN3" s="8"/>
    </row>
    <row r="4" spans="1:252" ht="19.5" customHeight="1">
      <c r="A4" s="41" t="s">
        <v>6</v>
      </c>
      <c r="B4" s="42" t="s">
        <v>7</v>
      </c>
      <c r="C4" s="43" t="s">
        <v>8</v>
      </c>
      <c r="D4" s="43" t="s">
        <v>9</v>
      </c>
      <c r="E4" s="43" t="s">
        <v>10</v>
      </c>
      <c r="F4" s="43" t="s">
        <v>11</v>
      </c>
      <c r="G4" s="43" t="s">
        <v>12</v>
      </c>
      <c r="H4" s="43" t="s">
        <v>13</v>
      </c>
      <c r="I4" s="84" t="s">
        <v>14</v>
      </c>
      <c r="J4" s="85" t="s">
        <v>15</v>
      </c>
      <c r="K4" s="86" t="s">
        <v>16</v>
      </c>
      <c r="L4" s="87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7"/>
      <c r="AH4" s="87"/>
      <c r="AI4" s="87"/>
      <c r="AJ4" s="160"/>
      <c r="AK4" s="27"/>
      <c r="IR4"/>
    </row>
    <row r="5" spans="1:251" s="21" customFormat="1" ht="85.5" customHeight="1">
      <c r="A5" s="44"/>
      <c r="B5" s="45"/>
      <c r="C5" s="46"/>
      <c r="D5" s="46"/>
      <c r="E5" s="46"/>
      <c r="F5" s="46"/>
      <c r="G5" s="46"/>
      <c r="H5" s="46"/>
      <c r="I5" s="89"/>
      <c r="J5" s="85"/>
      <c r="K5" s="90"/>
      <c r="L5" s="91"/>
      <c r="M5" s="92" t="s">
        <v>17</v>
      </c>
      <c r="N5" s="92"/>
      <c r="O5" s="92"/>
      <c r="P5" s="92"/>
      <c r="Q5" s="92"/>
      <c r="R5" s="92"/>
      <c r="S5" s="92"/>
      <c r="T5" s="92"/>
      <c r="U5" s="92"/>
      <c r="V5" s="133" t="s">
        <v>18</v>
      </c>
      <c r="W5" s="134"/>
      <c r="X5" s="134"/>
      <c r="Y5" s="134"/>
      <c r="Z5" s="92" t="s">
        <v>19</v>
      </c>
      <c r="AA5" s="92"/>
      <c r="AB5" s="92"/>
      <c r="AC5" s="92"/>
      <c r="AD5" s="92"/>
      <c r="AE5" s="92"/>
      <c r="AF5" s="92"/>
      <c r="AG5" s="161" t="s">
        <v>20</v>
      </c>
      <c r="AH5" s="162"/>
      <c r="AI5" s="163"/>
      <c r="AJ5" s="164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</row>
    <row r="6" spans="1:252" s="22" customFormat="1" ht="75" customHeight="1">
      <c r="A6" s="47"/>
      <c r="B6" s="48"/>
      <c r="C6" s="49"/>
      <c r="D6" s="49"/>
      <c r="E6" s="49"/>
      <c r="F6" s="49"/>
      <c r="G6" s="49"/>
      <c r="H6" s="49"/>
      <c r="I6" s="93"/>
      <c r="J6" s="94"/>
      <c r="K6" s="95" t="s">
        <v>21</v>
      </c>
      <c r="L6" s="96" t="s">
        <v>22</v>
      </c>
      <c r="M6" s="97" t="s">
        <v>23</v>
      </c>
      <c r="N6" s="97" t="s">
        <v>24</v>
      </c>
      <c r="O6" s="98" t="s">
        <v>25</v>
      </c>
      <c r="P6" s="97" t="s">
        <v>26</v>
      </c>
      <c r="Q6" s="98" t="s">
        <v>27</v>
      </c>
      <c r="R6" s="97" t="s">
        <v>28</v>
      </c>
      <c r="S6" s="135" t="s">
        <v>29</v>
      </c>
      <c r="T6" s="135" t="s">
        <v>30</v>
      </c>
      <c r="U6" s="97" t="s">
        <v>31</v>
      </c>
      <c r="V6" s="97" t="s">
        <v>32</v>
      </c>
      <c r="W6" s="97" t="s">
        <v>33</v>
      </c>
      <c r="X6" s="97" t="s">
        <v>34</v>
      </c>
      <c r="Y6" s="149" t="s">
        <v>35</v>
      </c>
      <c r="Z6" s="97" t="s">
        <v>36</v>
      </c>
      <c r="AA6" s="97" t="s">
        <v>37</v>
      </c>
      <c r="AB6" s="97" t="s">
        <v>38</v>
      </c>
      <c r="AC6" s="97" t="s">
        <v>39</v>
      </c>
      <c r="AD6" s="97" t="s">
        <v>40</v>
      </c>
      <c r="AE6" s="97" t="s">
        <v>41</v>
      </c>
      <c r="AF6" s="97" t="s">
        <v>42</v>
      </c>
      <c r="AG6" s="166" t="s">
        <v>43</v>
      </c>
      <c r="AH6" s="96" t="s">
        <v>44</v>
      </c>
      <c r="AI6" s="96" t="s">
        <v>45</v>
      </c>
      <c r="AJ6" s="167" t="s">
        <v>46</v>
      </c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</row>
    <row r="7" spans="1:250" s="23" customFormat="1" ht="123" customHeight="1">
      <c r="A7" s="50"/>
      <c r="B7" s="51"/>
      <c r="C7" s="52"/>
      <c r="D7" s="52"/>
      <c r="E7" s="52"/>
      <c r="F7" s="52"/>
      <c r="G7" s="52"/>
      <c r="H7" s="52"/>
      <c r="I7" s="99"/>
      <c r="J7" s="100"/>
      <c r="K7" s="101" t="s">
        <v>47</v>
      </c>
      <c r="L7" s="96" t="s">
        <v>48</v>
      </c>
      <c r="M7" s="102" t="s">
        <v>49</v>
      </c>
      <c r="N7" s="96" t="s">
        <v>50</v>
      </c>
      <c r="O7" s="96" t="s">
        <v>51</v>
      </c>
      <c r="P7" s="96" t="s">
        <v>52</v>
      </c>
      <c r="Q7" s="96" t="s">
        <v>53</v>
      </c>
      <c r="R7" s="96" t="s">
        <v>54</v>
      </c>
      <c r="S7" s="136" t="s">
        <v>55</v>
      </c>
      <c r="T7" s="136" t="s">
        <v>56</v>
      </c>
      <c r="U7" s="96" t="s">
        <v>57</v>
      </c>
      <c r="V7" s="96" t="s">
        <v>58</v>
      </c>
      <c r="W7" s="96" t="s">
        <v>58</v>
      </c>
      <c r="X7" s="96" t="s">
        <v>58</v>
      </c>
      <c r="Y7" s="96" t="s">
        <v>59</v>
      </c>
      <c r="Z7" s="150" t="s">
        <v>60</v>
      </c>
      <c r="AA7" s="102" t="s">
        <v>61</v>
      </c>
      <c r="AB7" s="150" t="s">
        <v>62</v>
      </c>
      <c r="AC7" s="151" t="s">
        <v>63</v>
      </c>
      <c r="AD7" s="102" t="s">
        <v>64</v>
      </c>
      <c r="AE7" s="150" t="s">
        <v>65</v>
      </c>
      <c r="AF7" s="102" t="s">
        <v>66</v>
      </c>
      <c r="AG7" s="150" t="s">
        <v>67</v>
      </c>
      <c r="AH7" s="150" t="s">
        <v>68</v>
      </c>
      <c r="AI7" s="150" t="s">
        <v>69</v>
      </c>
      <c r="AJ7" s="168" t="s">
        <v>70</v>
      </c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</row>
    <row r="8" spans="1:252" ht="46.5" customHeight="1">
      <c r="A8" s="41"/>
      <c r="B8" s="42"/>
      <c r="C8" s="43"/>
      <c r="D8" s="43"/>
      <c r="E8" s="43"/>
      <c r="F8" s="43"/>
      <c r="G8" s="43"/>
      <c r="H8" s="43"/>
      <c r="I8" s="84"/>
      <c r="J8" s="85"/>
      <c r="K8" s="103">
        <v>22.08</v>
      </c>
      <c r="L8" s="104">
        <v>13.98</v>
      </c>
      <c r="M8" s="104">
        <v>30.91</v>
      </c>
      <c r="N8" s="104">
        <v>53.73</v>
      </c>
      <c r="O8" s="104">
        <v>44.16</v>
      </c>
      <c r="P8" s="104">
        <v>58.88</v>
      </c>
      <c r="Q8" s="104">
        <v>101.57</v>
      </c>
      <c r="R8" s="104">
        <v>101.57</v>
      </c>
      <c r="S8" s="137">
        <v>101.57</v>
      </c>
      <c r="T8" s="137">
        <v>113.34</v>
      </c>
      <c r="U8" s="104">
        <v>253.92</v>
      </c>
      <c r="V8" s="104">
        <v>80.96</v>
      </c>
      <c r="W8" s="104">
        <v>80.96</v>
      </c>
      <c r="X8" s="104">
        <v>154.56</v>
      </c>
      <c r="Y8" s="104">
        <v>160</v>
      </c>
      <c r="Z8" s="104">
        <v>152</v>
      </c>
      <c r="AA8" s="104">
        <v>104</v>
      </c>
      <c r="AB8" s="104">
        <v>210.4</v>
      </c>
      <c r="AC8" s="104">
        <v>104</v>
      </c>
      <c r="AD8" s="104">
        <v>104</v>
      </c>
      <c r="AE8" s="104">
        <v>248</v>
      </c>
      <c r="AF8" s="104">
        <v>228.8</v>
      </c>
      <c r="AG8" s="104">
        <v>216</v>
      </c>
      <c r="AH8" s="104">
        <v>317</v>
      </c>
      <c r="AI8" s="104">
        <v>48</v>
      </c>
      <c r="AJ8" s="170">
        <v>62.4</v>
      </c>
      <c r="AK8" s="27"/>
      <c r="IQ8"/>
      <c r="IR8"/>
    </row>
    <row r="9" spans="1:37" ht="18" customHeight="1">
      <c r="A9" s="41"/>
      <c r="B9" s="42"/>
      <c r="C9" s="43"/>
      <c r="D9" s="43"/>
      <c r="E9" s="43"/>
      <c r="F9" s="43"/>
      <c r="G9" s="43"/>
      <c r="H9" s="43"/>
      <c r="I9" s="84"/>
      <c r="J9" s="85"/>
      <c r="K9" s="105" t="s">
        <v>71</v>
      </c>
      <c r="L9" s="106" t="s">
        <v>72</v>
      </c>
      <c r="M9" s="106" t="s">
        <v>73</v>
      </c>
      <c r="N9" s="106" t="s">
        <v>74</v>
      </c>
      <c r="O9" s="106" t="s">
        <v>75</v>
      </c>
      <c r="P9" s="106" t="s">
        <v>76</v>
      </c>
      <c r="Q9" s="106" t="s">
        <v>77</v>
      </c>
      <c r="R9" s="106" t="s">
        <v>78</v>
      </c>
      <c r="S9" s="138" t="s">
        <v>79</v>
      </c>
      <c r="T9" s="138" t="s">
        <v>80</v>
      </c>
      <c r="U9" s="106" t="s">
        <v>81</v>
      </c>
      <c r="V9" s="106" t="s">
        <v>82</v>
      </c>
      <c r="W9" s="106" t="s">
        <v>83</v>
      </c>
      <c r="X9" s="106" t="s">
        <v>84</v>
      </c>
      <c r="Y9" s="106" t="s">
        <v>85</v>
      </c>
      <c r="Z9" s="106" t="s">
        <v>86</v>
      </c>
      <c r="AA9" s="106" t="s">
        <v>87</v>
      </c>
      <c r="AB9" s="106" t="s">
        <v>88</v>
      </c>
      <c r="AC9" s="106" t="s">
        <v>89</v>
      </c>
      <c r="AD9" s="106" t="s">
        <v>90</v>
      </c>
      <c r="AE9" s="106" t="s">
        <v>91</v>
      </c>
      <c r="AF9" s="106" t="s">
        <v>92</v>
      </c>
      <c r="AG9" s="106" t="s">
        <v>93</v>
      </c>
      <c r="AH9" s="106" t="s">
        <v>94</v>
      </c>
      <c r="AI9" s="106" t="s">
        <v>95</v>
      </c>
      <c r="AJ9" s="171" t="s">
        <v>96</v>
      </c>
      <c r="AK9" s="27"/>
    </row>
    <row r="10" spans="1:251" s="24" customFormat="1" ht="39.75" customHeight="1">
      <c r="A10" s="53"/>
      <c r="B10" s="54"/>
      <c r="C10" s="55"/>
      <c r="D10" s="55"/>
      <c r="E10" s="55"/>
      <c r="F10" s="55"/>
      <c r="G10" s="55"/>
      <c r="H10" s="55"/>
      <c r="I10" s="107"/>
      <c r="J10" s="108"/>
      <c r="K10" s="109">
        <v>1</v>
      </c>
      <c r="L10" s="55">
        <v>2</v>
      </c>
      <c r="M10" s="110">
        <v>3</v>
      </c>
      <c r="N10" s="55">
        <v>4</v>
      </c>
      <c r="O10" s="111">
        <v>5</v>
      </c>
      <c r="P10" s="55">
        <v>6</v>
      </c>
      <c r="Q10" s="139">
        <v>7</v>
      </c>
      <c r="R10" s="110">
        <v>8</v>
      </c>
      <c r="S10" s="140">
        <v>9</v>
      </c>
      <c r="T10" s="141">
        <v>10</v>
      </c>
      <c r="U10" s="55">
        <v>11</v>
      </c>
      <c r="V10" s="110">
        <v>12</v>
      </c>
      <c r="W10" s="124">
        <v>13</v>
      </c>
      <c r="X10" s="125">
        <v>14</v>
      </c>
      <c r="Y10" s="152">
        <v>15</v>
      </c>
      <c r="Z10" s="124">
        <v>16</v>
      </c>
      <c r="AA10" s="125">
        <v>17</v>
      </c>
      <c r="AB10" s="152">
        <v>18</v>
      </c>
      <c r="AC10" s="124">
        <v>19</v>
      </c>
      <c r="AD10" s="125">
        <v>20</v>
      </c>
      <c r="AE10" s="152">
        <v>21</v>
      </c>
      <c r="AF10" s="124">
        <v>22</v>
      </c>
      <c r="AG10" s="125">
        <v>23</v>
      </c>
      <c r="AH10" s="152">
        <v>24</v>
      </c>
      <c r="AI10" s="124">
        <v>25</v>
      </c>
      <c r="AJ10" s="172">
        <v>26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</row>
    <row r="11" spans="1:36" s="25" customFormat="1" ht="19.5" customHeight="1">
      <c r="A11" s="56"/>
      <c r="B11" s="57"/>
      <c r="C11" s="58" t="s">
        <v>97</v>
      </c>
      <c r="D11" s="59"/>
      <c r="E11" s="60"/>
      <c r="F11" s="61"/>
      <c r="G11" s="62"/>
      <c r="H11" s="63"/>
      <c r="I11" s="112"/>
      <c r="J11" s="113"/>
      <c r="K11" s="114"/>
      <c r="L11" s="56"/>
      <c r="M11" s="56"/>
      <c r="N11" s="56"/>
      <c r="O11" s="115"/>
      <c r="P11" s="56"/>
      <c r="Q11" s="115"/>
      <c r="R11" s="56"/>
      <c r="S11" s="142"/>
      <c r="T11" s="142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173"/>
    </row>
    <row r="12" spans="1:36" s="25" customFormat="1" ht="19.5" customHeight="1">
      <c r="A12" s="56"/>
      <c r="B12" s="64"/>
      <c r="C12" s="58"/>
      <c r="D12" s="65"/>
      <c r="E12" s="63"/>
      <c r="F12" s="66"/>
      <c r="G12" s="67"/>
      <c r="H12" s="63"/>
      <c r="I12" s="61"/>
      <c r="J12" s="116"/>
      <c r="K12" s="114"/>
      <c r="L12" s="56"/>
      <c r="M12" s="56"/>
      <c r="N12" s="56"/>
      <c r="O12" s="115"/>
      <c r="P12" s="56"/>
      <c r="Q12" s="115"/>
      <c r="R12" s="56"/>
      <c r="S12" s="142"/>
      <c r="T12" s="142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173"/>
    </row>
    <row r="13" spans="1:36" s="25" customFormat="1" ht="19.5" customHeight="1">
      <c r="A13" s="56"/>
      <c r="B13" s="67"/>
      <c r="C13" s="56"/>
      <c r="D13" s="65"/>
      <c r="E13" s="63"/>
      <c r="F13" s="66"/>
      <c r="G13" s="68"/>
      <c r="H13" s="63"/>
      <c r="I13" s="117"/>
      <c r="J13" s="118"/>
      <c r="K13" s="114"/>
      <c r="L13" s="56"/>
      <c r="M13" s="56"/>
      <c r="N13" s="56"/>
      <c r="O13" s="115"/>
      <c r="P13" s="56"/>
      <c r="Q13" s="115"/>
      <c r="R13" s="56"/>
      <c r="S13" s="142"/>
      <c r="T13" s="142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173"/>
    </row>
    <row r="14" spans="1:36" s="25" customFormat="1" ht="19.5" customHeight="1">
      <c r="A14" s="56"/>
      <c r="B14" s="67"/>
      <c r="C14" s="56"/>
      <c r="D14" s="65"/>
      <c r="E14" s="63"/>
      <c r="F14" s="66"/>
      <c r="G14" s="67"/>
      <c r="H14" s="63"/>
      <c r="I14" s="117"/>
      <c r="J14" s="118"/>
      <c r="K14" s="114"/>
      <c r="L14" s="56"/>
      <c r="M14" s="56"/>
      <c r="N14" s="56"/>
      <c r="O14" s="115"/>
      <c r="P14" s="56"/>
      <c r="Q14" s="115"/>
      <c r="R14" s="56"/>
      <c r="S14" s="142"/>
      <c r="T14" s="142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173"/>
    </row>
    <row r="15" spans="1:36" s="25" customFormat="1" ht="19.5" customHeight="1">
      <c r="A15" s="56"/>
      <c r="B15" s="67"/>
      <c r="C15" s="56"/>
      <c r="D15" s="65"/>
      <c r="E15" s="63"/>
      <c r="F15" s="66"/>
      <c r="G15" s="67"/>
      <c r="H15" s="63"/>
      <c r="I15" s="117"/>
      <c r="J15" s="118"/>
      <c r="K15" s="114"/>
      <c r="L15" s="56"/>
      <c r="M15" s="56"/>
      <c r="N15" s="56"/>
      <c r="O15" s="115"/>
      <c r="P15" s="56"/>
      <c r="Q15" s="115"/>
      <c r="R15" s="56"/>
      <c r="S15" s="142"/>
      <c r="T15" s="142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173"/>
    </row>
    <row r="16" spans="1:252" s="26" customFormat="1" ht="63" customHeight="1">
      <c r="A16" s="69" t="s">
        <v>98</v>
      </c>
      <c r="B16" s="69"/>
      <c r="C16" s="69"/>
      <c r="D16" s="69"/>
      <c r="E16" s="69"/>
      <c r="F16" s="69"/>
      <c r="G16" s="69"/>
      <c r="H16" s="69"/>
      <c r="I16" s="69"/>
      <c r="J16" s="69"/>
      <c r="K16" s="119"/>
      <c r="L16" s="120"/>
      <c r="M16" s="120"/>
      <c r="N16" s="120"/>
      <c r="O16" s="120"/>
      <c r="P16" s="120"/>
      <c r="Q16" s="143" t="s">
        <v>99</v>
      </c>
      <c r="R16" s="143" t="s">
        <v>99</v>
      </c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3" t="s">
        <v>100</v>
      </c>
      <c r="AH16" s="120"/>
      <c r="AI16" s="120"/>
      <c r="AJ16" s="174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</row>
    <row r="17" spans="1:252" s="27" customFormat="1" ht="19.5" customHeight="1">
      <c r="A17" s="41" t="s">
        <v>6</v>
      </c>
      <c r="B17" s="42" t="s">
        <v>7</v>
      </c>
      <c r="C17" s="43" t="s">
        <v>8</v>
      </c>
      <c r="D17" s="43" t="s">
        <v>9</v>
      </c>
      <c r="E17" s="43" t="s">
        <v>10</v>
      </c>
      <c r="F17" s="43" t="s">
        <v>11</v>
      </c>
      <c r="G17" s="43" t="s">
        <v>12</v>
      </c>
      <c r="H17" s="43" t="s">
        <v>13</v>
      </c>
      <c r="I17" s="84" t="s">
        <v>14</v>
      </c>
      <c r="J17" s="85" t="s">
        <v>15</v>
      </c>
      <c r="K17" s="86" t="s">
        <v>16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160"/>
      <c r="IR17"/>
    </row>
    <row r="18" spans="1:251" s="21" customFormat="1" ht="85.5" customHeight="1">
      <c r="A18" s="44"/>
      <c r="B18" s="45"/>
      <c r="C18" s="46"/>
      <c r="D18" s="46"/>
      <c r="E18" s="46"/>
      <c r="F18" s="46"/>
      <c r="G18" s="46"/>
      <c r="H18" s="46"/>
      <c r="I18" s="89"/>
      <c r="J18" s="85"/>
      <c r="K18" s="121"/>
      <c r="L18" s="122"/>
      <c r="M18" s="92" t="s">
        <v>17</v>
      </c>
      <c r="N18" s="92"/>
      <c r="O18" s="92"/>
      <c r="P18" s="92"/>
      <c r="Q18" s="92"/>
      <c r="R18" s="92"/>
      <c r="S18" s="92"/>
      <c r="T18" s="92"/>
      <c r="U18" s="92"/>
      <c r="V18" s="145" t="s">
        <v>18</v>
      </c>
      <c r="W18" s="146"/>
      <c r="X18" s="146"/>
      <c r="Y18" s="153"/>
      <c r="Z18" s="92" t="s">
        <v>19</v>
      </c>
      <c r="AA18" s="92"/>
      <c r="AB18" s="92"/>
      <c r="AC18" s="92"/>
      <c r="AD18" s="92"/>
      <c r="AE18" s="92"/>
      <c r="AF18" s="92"/>
      <c r="AG18" s="176" t="s">
        <v>20</v>
      </c>
      <c r="AH18" s="177"/>
      <c r="AI18" s="163"/>
      <c r="AJ18" s="164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</row>
    <row r="19" spans="1:252" s="28" customFormat="1" ht="75" customHeight="1">
      <c r="A19" s="47"/>
      <c r="B19" s="48"/>
      <c r="C19" s="49"/>
      <c r="D19" s="49"/>
      <c r="E19" s="49"/>
      <c r="F19" s="49"/>
      <c r="G19" s="49"/>
      <c r="H19" s="49"/>
      <c r="I19" s="93"/>
      <c r="J19" s="94"/>
      <c r="K19" s="123" t="s">
        <v>21</v>
      </c>
      <c r="L19" s="96" t="s">
        <v>22</v>
      </c>
      <c r="M19" s="96" t="s">
        <v>23</v>
      </c>
      <c r="N19" s="96" t="s">
        <v>24</v>
      </c>
      <c r="O19" s="96" t="s">
        <v>25</v>
      </c>
      <c r="P19" s="96" t="s">
        <v>26</v>
      </c>
      <c r="Q19" s="136" t="s">
        <v>27</v>
      </c>
      <c r="R19" s="136" t="s">
        <v>28</v>
      </c>
      <c r="S19" s="96" t="s">
        <v>29</v>
      </c>
      <c r="T19" s="96" t="s">
        <v>30</v>
      </c>
      <c r="U19" s="96" t="s">
        <v>31</v>
      </c>
      <c r="V19" s="96" t="s">
        <v>32</v>
      </c>
      <c r="W19" s="96" t="s">
        <v>33</v>
      </c>
      <c r="X19" s="96" t="s">
        <v>34</v>
      </c>
      <c r="Y19" s="154" t="s">
        <v>35</v>
      </c>
      <c r="Z19" s="96" t="s">
        <v>36</v>
      </c>
      <c r="AA19" s="96" t="s">
        <v>37</v>
      </c>
      <c r="AB19" s="96" t="s">
        <v>38</v>
      </c>
      <c r="AC19" s="96" t="s">
        <v>39</v>
      </c>
      <c r="AD19" s="96" t="s">
        <v>40</v>
      </c>
      <c r="AE19" s="96" t="s">
        <v>41</v>
      </c>
      <c r="AF19" s="96" t="s">
        <v>42</v>
      </c>
      <c r="AG19" s="178" t="s">
        <v>43</v>
      </c>
      <c r="AH19" s="96" t="s">
        <v>44</v>
      </c>
      <c r="AI19" s="96" t="s">
        <v>45</v>
      </c>
      <c r="AJ19" s="167" t="s">
        <v>46</v>
      </c>
      <c r="IR19" s="22"/>
    </row>
    <row r="20" spans="1:250" s="23" customFormat="1" ht="123" customHeight="1">
      <c r="A20" s="50"/>
      <c r="B20" s="51"/>
      <c r="C20" s="52"/>
      <c r="D20" s="52"/>
      <c r="E20" s="52"/>
      <c r="F20" s="52"/>
      <c r="G20" s="52"/>
      <c r="H20" s="52"/>
      <c r="I20" s="99"/>
      <c r="J20" s="100"/>
      <c r="K20" s="101" t="s">
        <v>47</v>
      </c>
      <c r="L20" s="96" t="s">
        <v>48</v>
      </c>
      <c r="M20" s="102" t="s">
        <v>49</v>
      </c>
      <c r="N20" s="96" t="s">
        <v>50</v>
      </c>
      <c r="O20" s="96" t="s">
        <v>51</v>
      </c>
      <c r="P20" s="96" t="s">
        <v>52</v>
      </c>
      <c r="Q20" s="136" t="s">
        <v>53</v>
      </c>
      <c r="R20" s="136" t="s">
        <v>54</v>
      </c>
      <c r="S20" s="96" t="s">
        <v>55</v>
      </c>
      <c r="T20" s="96" t="s">
        <v>56</v>
      </c>
      <c r="U20" s="96" t="s">
        <v>57</v>
      </c>
      <c r="V20" s="96" t="s">
        <v>58</v>
      </c>
      <c r="W20" s="96" t="s">
        <v>58</v>
      </c>
      <c r="X20" s="96" t="s">
        <v>58</v>
      </c>
      <c r="Y20" s="96" t="s">
        <v>59</v>
      </c>
      <c r="Z20" s="150" t="s">
        <v>60</v>
      </c>
      <c r="AA20" s="102" t="s">
        <v>61</v>
      </c>
      <c r="AB20" s="150" t="s">
        <v>62</v>
      </c>
      <c r="AC20" s="151" t="s">
        <v>63</v>
      </c>
      <c r="AD20" s="102" t="s">
        <v>64</v>
      </c>
      <c r="AE20" s="150" t="s">
        <v>65</v>
      </c>
      <c r="AF20" s="102" t="s">
        <v>66</v>
      </c>
      <c r="AG20" s="178" t="s">
        <v>67</v>
      </c>
      <c r="AH20" s="150" t="s">
        <v>68</v>
      </c>
      <c r="AI20" s="150" t="s">
        <v>69</v>
      </c>
      <c r="AJ20" s="168" t="s">
        <v>70</v>
      </c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</row>
    <row r="21" spans="1:252" s="27" customFormat="1" ht="46.5" customHeight="1">
      <c r="A21" s="41"/>
      <c r="B21" s="42"/>
      <c r="C21" s="43"/>
      <c r="D21" s="43"/>
      <c r="E21" s="43"/>
      <c r="F21" s="43"/>
      <c r="G21" s="43"/>
      <c r="H21" s="43"/>
      <c r="I21" s="84"/>
      <c r="J21" s="85"/>
      <c r="K21" s="103">
        <v>22.08</v>
      </c>
      <c r="L21" s="104">
        <v>13.98</v>
      </c>
      <c r="M21" s="104">
        <v>30.91</v>
      </c>
      <c r="N21" s="104">
        <v>53.73</v>
      </c>
      <c r="O21" s="104">
        <v>44.16</v>
      </c>
      <c r="P21" s="104">
        <v>58.88</v>
      </c>
      <c r="Q21" s="137">
        <v>101.57</v>
      </c>
      <c r="R21" s="137">
        <v>101.57</v>
      </c>
      <c r="S21" s="104">
        <v>101.57</v>
      </c>
      <c r="T21" s="104">
        <v>113.34</v>
      </c>
      <c r="U21" s="104">
        <v>253.92</v>
      </c>
      <c r="V21" s="104">
        <v>80.96</v>
      </c>
      <c r="W21" s="104">
        <v>80.96</v>
      </c>
      <c r="X21" s="104">
        <v>154.56</v>
      </c>
      <c r="Y21" s="104">
        <v>160</v>
      </c>
      <c r="Z21" s="104">
        <v>152</v>
      </c>
      <c r="AA21" s="104">
        <v>104</v>
      </c>
      <c r="AB21" s="104">
        <v>210.4</v>
      </c>
      <c r="AC21" s="104">
        <v>104</v>
      </c>
      <c r="AD21" s="104">
        <v>104</v>
      </c>
      <c r="AE21" s="104">
        <v>248</v>
      </c>
      <c r="AF21" s="104">
        <v>228.8</v>
      </c>
      <c r="AG21" s="179">
        <v>216</v>
      </c>
      <c r="AH21" s="104">
        <v>317</v>
      </c>
      <c r="AI21" s="104">
        <v>48</v>
      </c>
      <c r="AJ21" s="170">
        <v>62.4</v>
      </c>
      <c r="IQ21"/>
      <c r="IR21"/>
    </row>
    <row r="22" spans="1:252" s="27" customFormat="1" ht="30" customHeight="1">
      <c r="A22" s="41"/>
      <c r="B22" s="42"/>
      <c r="C22" s="43"/>
      <c r="D22" s="43"/>
      <c r="E22" s="43"/>
      <c r="F22" s="43"/>
      <c r="G22" s="43"/>
      <c r="H22" s="43"/>
      <c r="I22" s="84"/>
      <c r="J22" s="85"/>
      <c r="K22" s="105" t="s">
        <v>71</v>
      </c>
      <c r="L22" s="106" t="s">
        <v>72</v>
      </c>
      <c r="M22" s="106" t="s">
        <v>73</v>
      </c>
      <c r="N22" s="106" t="s">
        <v>74</v>
      </c>
      <c r="O22" s="106" t="s">
        <v>75</v>
      </c>
      <c r="P22" s="106" t="s">
        <v>76</v>
      </c>
      <c r="Q22" s="138" t="s">
        <v>77</v>
      </c>
      <c r="R22" s="138" t="s">
        <v>78</v>
      </c>
      <c r="S22" s="106" t="s">
        <v>79</v>
      </c>
      <c r="T22" s="106" t="s">
        <v>80</v>
      </c>
      <c r="U22" s="106" t="s">
        <v>81</v>
      </c>
      <c r="V22" s="106" t="s">
        <v>82</v>
      </c>
      <c r="W22" s="106" t="s">
        <v>83</v>
      </c>
      <c r="X22" s="106" t="s">
        <v>84</v>
      </c>
      <c r="Y22" s="106" t="s">
        <v>85</v>
      </c>
      <c r="Z22" s="106" t="s">
        <v>86</v>
      </c>
      <c r="AA22" s="106" t="s">
        <v>87</v>
      </c>
      <c r="AB22" s="106" t="s">
        <v>88</v>
      </c>
      <c r="AC22" s="106" t="s">
        <v>89</v>
      </c>
      <c r="AD22" s="106" t="s">
        <v>90</v>
      </c>
      <c r="AE22" s="106" t="s">
        <v>91</v>
      </c>
      <c r="AF22" s="106" t="s">
        <v>92</v>
      </c>
      <c r="AG22" s="180" t="s">
        <v>93</v>
      </c>
      <c r="AH22" s="106" t="s">
        <v>94</v>
      </c>
      <c r="AI22" s="106" t="s">
        <v>95</v>
      </c>
      <c r="AJ22" s="171" t="s">
        <v>96</v>
      </c>
      <c r="IQ22"/>
      <c r="IR22"/>
    </row>
    <row r="23" spans="1:252" s="29" customFormat="1" ht="39.75" customHeight="1">
      <c r="A23" s="53"/>
      <c r="B23" s="54"/>
      <c r="C23" s="55"/>
      <c r="D23" s="55"/>
      <c r="E23" s="55"/>
      <c r="F23" s="55"/>
      <c r="G23" s="55"/>
      <c r="H23" s="55"/>
      <c r="I23" s="107"/>
      <c r="J23" s="108"/>
      <c r="K23" s="109">
        <v>1</v>
      </c>
      <c r="L23" s="55">
        <v>2</v>
      </c>
      <c r="M23" s="110">
        <v>3</v>
      </c>
      <c r="N23" s="55">
        <v>4</v>
      </c>
      <c r="O23" s="124">
        <v>5</v>
      </c>
      <c r="P23" s="125">
        <v>6</v>
      </c>
      <c r="Q23" s="140">
        <v>7</v>
      </c>
      <c r="R23" s="141">
        <v>8</v>
      </c>
      <c r="S23" s="147">
        <v>9</v>
      </c>
      <c r="T23" s="124">
        <v>10</v>
      </c>
      <c r="U23" s="55">
        <v>11</v>
      </c>
      <c r="V23" s="110">
        <v>12</v>
      </c>
      <c r="W23" s="124">
        <v>13</v>
      </c>
      <c r="X23" s="125">
        <v>14</v>
      </c>
      <c r="Y23" s="152">
        <v>15</v>
      </c>
      <c r="Z23" s="124">
        <v>16</v>
      </c>
      <c r="AA23" s="125">
        <v>17</v>
      </c>
      <c r="AB23" s="152">
        <v>18</v>
      </c>
      <c r="AC23" s="124">
        <v>19</v>
      </c>
      <c r="AD23" s="125">
        <v>20</v>
      </c>
      <c r="AE23" s="152">
        <v>21</v>
      </c>
      <c r="AF23" s="124">
        <v>22</v>
      </c>
      <c r="AG23" s="139">
        <v>23</v>
      </c>
      <c r="AH23" s="152">
        <v>24</v>
      </c>
      <c r="AI23" s="124">
        <v>25</v>
      </c>
      <c r="AJ23" s="181">
        <v>28</v>
      </c>
      <c r="IR23" s="24"/>
    </row>
    <row r="24" spans="1:252" s="30" customFormat="1" ht="19.5" customHeight="1">
      <c r="A24" s="56"/>
      <c r="B24" s="70"/>
      <c r="C24" s="56"/>
      <c r="D24" s="71"/>
      <c r="E24" s="63"/>
      <c r="F24" s="61"/>
      <c r="G24" s="72"/>
      <c r="H24" s="63"/>
      <c r="I24" s="61"/>
      <c r="J24" s="116"/>
      <c r="K24" s="114"/>
      <c r="L24" s="56"/>
      <c r="M24" s="56"/>
      <c r="N24" s="56"/>
      <c r="O24" s="126"/>
      <c r="P24" s="126"/>
      <c r="Q24" s="142"/>
      <c r="R24" s="142"/>
      <c r="S24" s="126"/>
      <c r="T24" s="126"/>
      <c r="U24" s="12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115"/>
      <c r="AH24" s="56"/>
      <c r="AI24" s="56"/>
      <c r="AJ24" s="173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1:252" s="30" customFormat="1" ht="19.5" customHeight="1">
      <c r="A25" s="56"/>
      <c r="B25" s="70"/>
      <c r="C25" s="56"/>
      <c r="D25" s="71"/>
      <c r="E25" s="63"/>
      <c r="F25" s="61"/>
      <c r="G25" s="63"/>
      <c r="H25" s="63"/>
      <c r="I25" s="61"/>
      <c r="J25" s="116"/>
      <c r="K25" s="114"/>
      <c r="L25" s="56"/>
      <c r="M25" s="56"/>
      <c r="N25" s="56"/>
      <c r="O25" s="126"/>
      <c r="P25" s="126"/>
      <c r="Q25" s="142"/>
      <c r="R25" s="142"/>
      <c r="S25" s="126"/>
      <c r="T25" s="126"/>
      <c r="U25" s="12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115"/>
      <c r="AH25" s="56"/>
      <c r="AI25" s="56"/>
      <c r="AJ25" s="173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</row>
    <row r="26" spans="1:252" s="30" customFormat="1" ht="19.5" customHeight="1">
      <c r="A26" s="56"/>
      <c r="B26" s="70"/>
      <c r="C26" s="56"/>
      <c r="D26" s="71"/>
      <c r="E26" s="63"/>
      <c r="F26" s="61"/>
      <c r="G26" s="63"/>
      <c r="H26" s="63"/>
      <c r="I26" s="61"/>
      <c r="J26" s="116"/>
      <c r="K26" s="114"/>
      <c r="L26" s="56"/>
      <c r="M26" s="56"/>
      <c r="N26" s="56"/>
      <c r="O26" s="56"/>
      <c r="P26" s="56"/>
      <c r="Q26" s="142"/>
      <c r="R26" s="142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115"/>
      <c r="AH26" s="56"/>
      <c r="AI26" s="56"/>
      <c r="AJ26" s="173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</row>
    <row r="27" spans="1:252" s="30" customFormat="1" ht="19.5" customHeight="1">
      <c r="A27" s="56"/>
      <c r="B27" s="70"/>
      <c r="C27" s="56"/>
      <c r="D27" s="71"/>
      <c r="E27" s="63"/>
      <c r="F27" s="61"/>
      <c r="G27" s="63"/>
      <c r="H27" s="63"/>
      <c r="I27" s="61"/>
      <c r="J27" s="116"/>
      <c r="K27" s="114"/>
      <c r="L27" s="56"/>
      <c r="M27" s="56"/>
      <c r="N27" s="56"/>
      <c r="O27" s="56"/>
      <c r="P27" s="56"/>
      <c r="Q27" s="142"/>
      <c r="R27" s="142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115"/>
      <c r="AH27" s="56"/>
      <c r="AI27" s="56"/>
      <c r="AJ27" s="173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s="30" customFormat="1" ht="19.5" customHeight="1">
      <c r="A28" s="56"/>
      <c r="B28" s="70"/>
      <c r="C28" s="56"/>
      <c r="D28" s="71"/>
      <c r="E28" s="63"/>
      <c r="F28" s="61"/>
      <c r="G28" s="63"/>
      <c r="H28" s="63"/>
      <c r="I28" s="127"/>
      <c r="J28" s="128"/>
      <c r="K28" s="114"/>
      <c r="L28" s="56"/>
      <c r="M28" s="56"/>
      <c r="N28" s="56"/>
      <c r="O28" s="56"/>
      <c r="P28" s="56"/>
      <c r="Q28" s="142"/>
      <c r="R28" s="142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115"/>
      <c r="AH28" s="56"/>
      <c r="AI28" s="56"/>
      <c r="AJ28" s="173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</row>
    <row r="29" spans="1:252" s="30" customFormat="1" ht="19.5" customHeight="1">
      <c r="A29" s="56"/>
      <c r="B29" s="70"/>
      <c r="C29" s="56"/>
      <c r="D29" s="71"/>
      <c r="E29" s="63"/>
      <c r="F29" s="61"/>
      <c r="G29" s="63"/>
      <c r="H29" s="63"/>
      <c r="I29" s="127"/>
      <c r="J29" s="128"/>
      <c r="K29" s="114"/>
      <c r="L29" s="56"/>
      <c r="M29" s="56"/>
      <c r="N29" s="56"/>
      <c r="O29" s="56"/>
      <c r="P29" s="56"/>
      <c r="Q29" s="142"/>
      <c r="R29" s="142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115"/>
      <c r="AH29" s="56"/>
      <c r="AI29" s="56"/>
      <c r="AJ29" s="173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</row>
    <row r="30" spans="1:252" s="30" customFormat="1" ht="19.5" customHeight="1">
      <c r="A30" s="56"/>
      <c r="B30" s="70"/>
      <c r="C30" s="56"/>
      <c r="D30" s="71"/>
      <c r="E30" s="63"/>
      <c r="F30" s="61"/>
      <c r="G30" s="72"/>
      <c r="H30" s="63"/>
      <c r="I30" s="127"/>
      <c r="J30" s="128"/>
      <c r="K30" s="114"/>
      <c r="L30" s="56"/>
      <c r="M30" s="56"/>
      <c r="N30" s="56"/>
      <c r="O30" s="56"/>
      <c r="P30" s="56"/>
      <c r="Q30" s="142"/>
      <c r="R30" s="142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115"/>
      <c r="AH30" s="56"/>
      <c r="AI30" s="56"/>
      <c r="AJ30" s="173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s="30" customFormat="1" ht="19.5" customHeight="1">
      <c r="A31" s="56"/>
      <c r="B31" s="63"/>
      <c r="C31" s="56"/>
      <c r="D31" s="71"/>
      <c r="E31" s="63"/>
      <c r="F31" s="61"/>
      <c r="G31" s="72"/>
      <c r="H31" s="63"/>
      <c r="I31" s="127"/>
      <c r="J31" s="128"/>
      <c r="K31" s="114"/>
      <c r="L31" s="56"/>
      <c r="M31" s="56"/>
      <c r="N31" s="56"/>
      <c r="O31" s="56"/>
      <c r="P31" s="56"/>
      <c r="Q31" s="142"/>
      <c r="R31" s="142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115"/>
      <c r="AH31" s="56"/>
      <c r="AI31" s="56"/>
      <c r="AJ31" s="173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</row>
    <row r="32" spans="1:37" ht="49.5" customHeight="1">
      <c r="A32" s="73" t="s">
        <v>101</v>
      </c>
      <c r="B32" s="74" t="s">
        <v>102</v>
      </c>
      <c r="C32" s="74"/>
      <c r="D32" s="74"/>
      <c r="E32" s="74"/>
      <c r="F32" s="74"/>
      <c r="G32" s="74"/>
      <c r="H32" s="74"/>
      <c r="I32" s="74"/>
      <c r="J32" s="74"/>
      <c r="K32" s="129" t="s">
        <v>103</v>
      </c>
      <c r="L32" s="130"/>
      <c r="M32" s="130"/>
      <c r="N32" s="130"/>
      <c r="O32" s="130"/>
      <c r="P32" s="130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82"/>
      <c r="AK32" s="183"/>
    </row>
    <row r="33" spans="1:37" ht="30.75" customHeight="1">
      <c r="A33" s="73"/>
      <c r="B33" s="75" t="s">
        <v>104</v>
      </c>
      <c r="C33" s="75"/>
      <c r="D33" s="75"/>
      <c r="E33" s="75"/>
      <c r="F33" s="75"/>
      <c r="G33" s="75"/>
      <c r="H33" s="75"/>
      <c r="I33" s="75"/>
      <c r="J33" s="75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</row>
    <row r="34" ht="14.25">
      <c r="D34" s="76"/>
    </row>
  </sheetData>
  <sheetProtection/>
  <mergeCells count="36">
    <mergeCell ref="A1:J1"/>
    <mergeCell ref="A2:J2"/>
    <mergeCell ref="A3:J3"/>
    <mergeCell ref="K4:AJ4"/>
    <mergeCell ref="M5:U5"/>
    <mergeCell ref="Z5:AF5"/>
    <mergeCell ref="A16:J16"/>
    <mergeCell ref="K17:AJ17"/>
    <mergeCell ref="M18:U18"/>
    <mergeCell ref="Z18:AF18"/>
    <mergeCell ref="B32:J32"/>
    <mergeCell ref="K32:P32"/>
    <mergeCell ref="B33:J33"/>
    <mergeCell ref="D34:E34"/>
    <mergeCell ref="A4:A10"/>
    <mergeCell ref="A17:A23"/>
    <mergeCell ref="A32:A33"/>
    <mergeCell ref="B4:B10"/>
    <mergeCell ref="B17:B23"/>
    <mergeCell ref="C4:C10"/>
    <mergeCell ref="C17:C23"/>
    <mergeCell ref="D4:D10"/>
    <mergeCell ref="D17:D23"/>
    <mergeCell ref="E4:E10"/>
    <mergeCell ref="E17:E23"/>
    <mergeCell ref="F4:F10"/>
    <mergeCell ref="F17:F23"/>
    <mergeCell ref="G4:G10"/>
    <mergeCell ref="G17:G23"/>
    <mergeCell ref="H4:H10"/>
    <mergeCell ref="H17:H23"/>
    <mergeCell ref="I4:I10"/>
    <mergeCell ref="I17:I23"/>
    <mergeCell ref="J4:J10"/>
    <mergeCell ref="J17:J23"/>
    <mergeCell ref="K1:AJ2"/>
  </mergeCells>
  <printOptions/>
  <pageMargins left="0.25" right="0.25" top="0.75" bottom="0.75" header="0.2986111111111111" footer="0.2986111111111111"/>
  <pageSetup horizontalDpi="600" verticalDpi="600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="85" zoomScaleNormal="85" workbookViewId="0" topLeftCell="B1">
      <selection activeCell="M27" sqref="M27"/>
    </sheetView>
  </sheetViews>
  <sheetFormatPr defaultColWidth="9.00390625" defaultRowHeight="14.25"/>
  <cols>
    <col min="1" max="1" width="10.50390625" style="0" customWidth="1"/>
    <col min="2" max="5" width="6.625" style="3" customWidth="1"/>
    <col min="6" max="6" width="6.125" style="4" customWidth="1"/>
    <col min="7" max="7" width="11.625" style="4" customWidth="1"/>
    <col min="8" max="31" width="6.125" style="4" customWidth="1"/>
    <col min="32" max="32" width="10.75390625" style="4" customWidth="1"/>
    <col min="33" max="33" width="16.75390625" style="0" customWidth="1"/>
  </cols>
  <sheetData>
    <row r="1" spans="1:32" s="1" customFormat="1" ht="34.5" customHeight="1">
      <c r="A1" s="5"/>
      <c r="B1" s="6"/>
      <c r="C1" s="6"/>
      <c r="D1" s="6"/>
      <c r="E1" s="6"/>
      <c r="F1" s="7"/>
      <c r="G1" s="7"/>
      <c r="H1" s="8"/>
      <c r="I1" s="8"/>
      <c r="J1" s="18" t="s">
        <v>105</v>
      </c>
      <c r="K1" s="8"/>
      <c r="L1" s="18" t="s">
        <v>105</v>
      </c>
      <c r="M1" s="8"/>
      <c r="N1" s="8" t="s">
        <v>106</v>
      </c>
      <c r="O1" s="8" t="s">
        <v>106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1" s="2" customFormat="1" ht="34.5" customHeight="1">
      <c r="A2" s="9" t="s">
        <v>3</v>
      </c>
      <c r="B2" s="10" t="s">
        <v>107</v>
      </c>
      <c r="C2" s="10"/>
      <c r="D2" s="10" t="s">
        <v>108</v>
      </c>
      <c r="E2" s="10"/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11">
        <v>9</v>
      </c>
      <c r="O2" s="11">
        <v>10</v>
      </c>
      <c r="P2" s="11">
        <v>11</v>
      </c>
      <c r="Q2" s="11">
        <v>12</v>
      </c>
      <c r="R2" s="11">
        <v>13</v>
      </c>
      <c r="S2" s="11">
        <v>14</v>
      </c>
      <c r="T2" s="11">
        <v>15</v>
      </c>
      <c r="U2" s="11">
        <v>16</v>
      </c>
      <c r="V2" s="11">
        <v>17</v>
      </c>
      <c r="W2" s="11">
        <v>18</v>
      </c>
      <c r="X2" s="11">
        <v>19</v>
      </c>
      <c r="Y2" s="11">
        <v>20</v>
      </c>
      <c r="Z2" s="11">
        <v>21</v>
      </c>
      <c r="AA2" s="11">
        <v>22</v>
      </c>
      <c r="AB2" s="11">
        <v>23</v>
      </c>
      <c r="AC2" s="11">
        <v>24</v>
      </c>
      <c r="AD2" s="11">
        <v>25</v>
      </c>
      <c r="AE2" s="11">
        <v>26</v>
      </c>
    </row>
    <row r="3" spans="1:32" ht="14.25">
      <c r="A3" s="12"/>
      <c r="B3" s="13" t="s">
        <v>97</v>
      </c>
      <c r="C3" s="13" t="s">
        <v>109</v>
      </c>
      <c r="D3" s="13" t="s">
        <v>97</v>
      </c>
      <c r="E3" s="13" t="s">
        <v>109</v>
      </c>
      <c r="F3" s="14" t="s">
        <v>71</v>
      </c>
      <c r="G3" s="14" t="s">
        <v>72</v>
      </c>
      <c r="H3" s="14" t="s">
        <v>73</v>
      </c>
      <c r="I3" s="14" t="s">
        <v>74</v>
      </c>
      <c r="J3" s="14" t="s">
        <v>75</v>
      </c>
      <c r="K3" s="14" t="s">
        <v>76</v>
      </c>
      <c r="L3" s="14" t="s">
        <v>77</v>
      </c>
      <c r="M3" s="14" t="s">
        <v>78</v>
      </c>
      <c r="N3" s="14" t="s">
        <v>79</v>
      </c>
      <c r="O3" s="14" t="s">
        <v>80</v>
      </c>
      <c r="P3" s="14" t="s">
        <v>81</v>
      </c>
      <c r="Q3" s="14" t="s">
        <v>82</v>
      </c>
      <c r="R3" s="14" t="s">
        <v>83</v>
      </c>
      <c r="S3" s="14" t="s">
        <v>84</v>
      </c>
      <c r="T3" s="14" t="s">
        <v>85</v>
      </c>
      <c r="U3" s="14" t="s">
        <v>86</v>
      </c>
      <c r="V3" s="14" t="s">
        <v>87</v>
      </c>
      <c r="W3" s="14" t="s">
        <v>88</v>
      </c>
      <c r="X3" s="14" t="s">
        <v>89</v>
      </c>
      <c r="Y3" s="14" t="s">
        <v>90</v>
      </c>
      <c r="Z3" s="14" t="s">
        <v>91</v>
      </c>
      <c r="AA3" s="14" t="s">
        <v>92</v>
      </c>
      <c r="AB3" s="14" t="s">
        <v>93</v>
      </c>
      <c r="AC3" s="14" t="s">
        <v>94</v>
      </c>
      <c r="AD3" s="14" t="s">
        <v>95</v>
      </c>
      <c r="AE3" s="14" t="s">
        <v>96</v>
      </c>
      <c r="AF3"/>
    </row>
    <row r="4" spans="1:32" ht="14.25">
      <c r="A4" s="12"/>
      <c r="B4" s="13">
        <v>450</v>
      </c>
      <c r="C4" s="13">
        <v>550</v>
      </c>
      <c r="D4" s="13">
        <v>800</v>
      </c>
      <c r="E4" s="13">
        <v>900</v>
      </c>
      <c r="F4" s="11">
        <v>22.08</v>
      </c>
      <c r="G4" s="11">
        <v>13.98</v>
      </c>
      <c r="H4" s="11">
        <v>30.91</v>
      </c>
      <c r="I4" s="11">
        <v>53.73</v>
      </c>
      <c r="J4" s="11">
        <v>44.16</v>
      </c>
      <c r="K4" s="11">
        <v>58.88</v>
      </c>
      <c r="L4" s="11">
        <v>101.57</v>
      </c>
      <c r="M4" s="11">
        <v>101.57</v>
      </c>
      <c r="N4" s="11">
        <v>101.57</v>
      </c>
      <c r="O4" s="11">
        <v>113.34</v>
      </c>
      <c r="P4" s="11">
        <v>253.92</v>
      </c>
      <c r="Q4" s="11">
        <v>80.96</v>
      </c>
      <c r="R4" s="11">
        <v>80.96</v>
      </c>
      <c r="S4" s="11">
        <v>154.56</v>
      </c>
      <c r="T4" s="11">
        <v>160</v>
      </c>
      <c r="U4" s="11">
        <v>152</v>
      </c>
      <c r="V4" s="11">
        <v>104</v>
      </c>
      <c r="W4" s="11">
        <v>210.4</v>
      </c>
      <c r="X4" s="11">
        <v>104</v>
      </c>
      <c r="Y4" s="11">
        <v>104</v>
      </c>
      <c r="Z4" s="11">
        <v>248</v>
      </c>
      <c r="AA4" s="11">
        <v>228.8</v>
      </c>
      <c r="AB4" s="11">
        <v>216</v>
      </c>
      <c r="AC4" s="11">
        <v>317</v>
      </c>
      <c r="AD4" s="11">
        <v>48</v>
      </c>
      <c r="AE4" s="11">
        <v>62.4</v>
      </c>
      <c r="AF4"/>
    </row>
    <row r="5" spans="1:32" ht="14.25">
      <c r="A5" s="12"/>
      <c r="B5" s="13">
        <f>COUNTIF('2020年度教职工体检报名表'!C11:C15,"=A")</f>
        <v>1</v>
      </c>
      <c r="C5" s="13">
        <f>COUNTIF('2020年度教职工体检报名表'!C11:C15,"=B")</f>
        <v>0</v>
      </c>
      <c r="D5" s="13"/>
      <c r="E5" s="13"/>
      <c r="F5" s="13">
        <f>COUNTA('2020年度教职工体检报名表'!K11:K15)</f>
        <v>0</v>
      </c>
      <c r="G5" s="13">
        <f>COUNTA('2020年度教职工体检报名表'!L11:L15)</f>
        <v>0</v>
      </c>
      <c r="H5" s="13">
        <f>COUNTA('2020年度教职工体检报名表'!M11:M15)</f>
        <v>0</v>
      </c>
      <c r="I5" s="13">
        <f>COUNTA('2020年度教职工体检报名表'!N11:N15)</f>
        <v>0</v>
      </c>
      <c r="J5" s="13">
        <f>COUNTA('2020年度教职工体检报名表'!O11:O15)</f>
        <v>0</v>
      </c>
      <c r="K5" s="13">
        <f>COUNTA('2020年度教职工体检报名表'!P11:P15)</f>
        <v>0</v>
      </c>
      <c r="L5" s="13">
        <f>COUNTA('2020年度教职工体检报名表'!Q11:Q15)</f>
        <v>0</v>
      </c>
      <c r="M5" s="13">
        <f>COUNTA('2020年度教职工体检报名表'!R11:R15)</f>
        <v>0</v>
      </c>
      <c r="N5" s="13">
        <f>COUNTA('2020年度教职工体检报名表'!S11:S15)</f>
        <v>0</v>
      </c>
      <c r="O5" s="13">
        <f>COUNTA('2020年度教职工体检报名表'!T11:T15)</f>
        <v>0</v>
      </c>
      <c r="P5" s="13">
        <f>COUNTA('2020年度教职工体检报名表'!U11:U15)</f>
        <v>0</v>
      </c>
      <c r="Q5" s="13">
        <f>COUNTA('2020年度教职工体检报名表'!V11:V15)</f>
        <v>0</v>
      </c>
      <c r="R5" s="13">
        <f>COUNTA('2020年度教职工体检报名表'!W11:W15)</f>
        <v>0</v>
      </c>
      <c r="S5" s="13">
        <f>COUNTA('2020年度教职工体检报名表'!X11:X15)</f>
        <v>0</v>
      </c>
      <c r="T5" s="13">
        <f>COUNTA('2020年度教职工体检报名表'!Y11:Y15)</f>
        <v>0</v>
      </c>
      <c r="U5" s="13">
        <f>COUNTA('2020年度教职工体检报名表'!Z11:Z15)</f>
        <v>0</v>
      </c>
      <c r="V5" s="13">
        <f>COUNTA('2020年度教职工体检报名表'!AA11:AA15)</f>
        <v>0</v>
      </c>
      <c r="W5" s="13">
        <f>COUNTA('2020年度教职工体检报名表'!AB11:AB15)</f>
        <v>0</v>
      </c>
      <c r="X5" s="13">
        <f>COUNTA('2020年度教职工体检报名表'!AC11:AC15)</f>
        <v>0</v>
      </c>
      <c r="Y5" s="13">
        <f>COUNTA('2020年度教职工体检报名表'!AD11:AD15)</f>
        <v>0</v>
      </c>
      <c r="Z5" s="13">
        <f>COUNTA('2020年度教职工体检报名表'!AE11:AE15)</f>
        <v>0</v>
      </c>
      <c r="AA5" s="13">
        <f>COUNTA('2020年度教职工体检报名表'!AF11:AF15)</f>
        <v>0</v>
      </c>
      <c r="AB5" s="13">
        <f>COUNTA('2020年度教职工体检报名表'!AG11:AG15)</f>
        <v>0</v>
      </c>
      <c r="AC5" s="13">
        <f>COUNTA('2020年度教职工体检报名表'!AH11:AH15)</f>
        <v>0</v>
      </c>
      <c r="AD5" s="13">
        <f>COUNTA('2020年度教职工体检报名表'!AI11:AI15)</f>
        <v>0</v>
      </c>
      <c r="AE5" s="13">
        <f>COUNTA('2020年度教职工体检报名表'!AJ11:AJ15)</f>
        <v>0</v>
      </c>
      <c r="AF5"/>
    </row>
    <row r="6" spans="1:32" ht="14.25">
      <c r="A6" s="15"/>
      <c r="B6" s="13">
        <f aca="true" t="shared" si="0" ref="B6:K6">B4*B5</f>
        <v>450</v>
      </c>
      <c r="C6" s="13">
        <f t="shared" si="0"/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aca="true" t="shared" si="1" ref="L6:AG6">L4*L5</f>
        <v>0</v>
      </c>
      <c r="M6" s="13">
        <f t="shared" si="1"/>
        <v>0</v>
      </c>
      <c r="N6" s="13">
        <f t="shared" si="1"/>
        <v>0</v>
      </c>
      <c r="O6" s="13">
        <f t="shared" si="1"/>
        <v>0</v>
      </c>
      <c r="P6" s="13">
        <f t="shared" si="1"/>
        <v>0</v>
      </c>
      <c r="Q6" s="13">
        <f t="shared" si="1"/>
        <v>0</v>
      </c>
      <c r="R6" s="13">
        <f t="shared" si="1"/>
        <v>0</v>
      </c>
      <c r="S6" s="13">
        <f t="shared" si="1"/>
        <v>0</v>
      </c>
      <c r="T6" s="13">
        <f t="shared" si="1"/>
        <v>0</v>
      </c>
      <c r="U6" s="13">
        <f t="shared" si="1"/>
        <v>0</v>
      </c>
      <c r="V6" s="13">
        <f t="shared" si="1"/>
        <v>0</v>
      </c>
      <c r="W6" s="13">
        <f t="shared" si="1"/>
        <v>0</v>
      </c>
      <c r="X6" s="13">
        <f t="shared" si="1"/>
        <v>0</v>
      </c>
      <c r="Y6" s="13">
        <f t="shared" si="1"/>
        <v>0</v>
      </c>
      <c r="Z6" s="13">
        <f t="shared" si="1"/>
        <v>0</v>
      </c>
      <c r="AA6" s="13">
        <f t="shared" si="1"/>
        <v>0</v>
      </c>
      <c r="AB6" s="13">
        <f t="shared" si="1"/>
        <v>0</v>
      </c>
      <c r="AC6" s="13">
        <f t="shared" si="1"/>
        <v>0</v>
      </c>
      <c r="AD6" s="13">
        <f t="shared" si="1"/>
        <v>0</v>
      </c>
      <c r="AE6" s="13">
        <f t="shared" si="1"/>
        <v>0</v>
      </c>
      <c r="AF6">
        <f>SUM(F6:AE6)</f>
        <v>0</v>
      </c>
    </row>
    <row r="7" spans="1:31" ht="14.25">
      <c r="A7" s="16" t="s">
        <v>110</v>
      </c>
      <c r="B7" s="3">
        <f>B6*0.5</f>
        <v>225</v>
      </c>
      <c r="C7" s="3">
        <f>C6*0.5</f>
        <v>0</v>
      </c>
      <c r="F7" s="3">
        <f aca="true" t="shared" si="2" ref="F7:F9">SUM(B7:E7)</f>
        <v>225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>
      <c r="A8" s="16" t="s">
        <v>111</v>
      </c>
      <c r="B8" s="3">
        <f>B6*0.3</f>
        <v>135</v>
      </c>
      <c r="C8" s="3">
        <f>C6*0.3</f>
        <v>0</v>
      </c>
      <c r="D8" s="3">
        <f>D6</f>
        <v>0</v>
      </c>
      <c r="E8" s="3">
        <f>E6</f>
        <v>0</v>
      </c>
      <c r="F8" s="3">
        <f t="shared" si="2"/>
        <v>135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4.25">
      <c r="A9" s="16" t="s">
        <v>112</v>
      </c>
      <c r="B9" s="3">
        <f>B6*0.2</f>
        <v>90</v>
      </c>
      <c r="C9" s="3">
        <f>C6*0.2</f>
        <v>0</v>
      </c>
      <c r="D9" s="3">
        <f>D6</f>
        <v>0</v>
      </c>
      <c r="E9" s="3">
        <f>E6</f>
        <v>0</v>
      </c>
      <c r="F9" s="3">
        <f t="shared" si="2"/>
        <v>90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4.25">
      <c r="A10" s="1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6:31" ht="36.75" customHeight="1">
      <c r="F11" s="3"/>
      <c r="G11" s="3"/>
      <c r="H11" s="3"/>
      <c r="I11" s="3"/>
      <c r="J11" s="3"/>
      <c r="K11" s="3"/>
      <c r="L11" s="3" t="s">
        <v>113</v>
      </c>
      <c r="M11" s="3" t="s">
        <v>113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 t="s">
        <v>114</v>
      </c>
      <c r="AC11" s="3"/>
      <c r="AD11" s="3"/>
      <c r="AE11" s="3"/>
    </row>
    <row r="12" spans="1:31" s="2" customFormat="1" ht="34.5" customHeight="1">
      <c r="A12" s="9" t="s">
        <v>98</v>
      </c>
      <c r="B12" s="10" t="s">
        <v>107</v>
      </c>
      <c r="C12" s="10"/>
      <c r="D12" s="10" t="s">
        <v>108</v>
      </c>
      <c r="E12" s="10"/>
      <c r="F12" s="11">
        <v>1</v>
      </c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>
        <v>7</v>
      </c>
      <c r="M12" s="11">
        <v>8</v>
      </c>
      <c r="N12" s="11">
        <v>9</v>
      </c>
      <c r="O12" s="11">
        <v>10</v>
      </c>
      <c r="P12" s="11">
        <v>11</v>
      </c>
      <c r="Q12" s="11">
        <v>12</v>
      </c>
      <c r="R12" s="11">
        <v>13</v>
      </c>
      <c r="S12" s="11">
        <v>14</v>
      </c>
      <c r="T12" s="11">
        <v>15</v>
      </c>
      <c r="U12" s="11">
        <v>16</v>
      </c>
      <c r="V12" s="11">
        <v>17</v>
      </c>
      <c r="W12" s="11">
        <v>18</v>
      </c>
      <c r="X12" s="11">
        <v>19</v>
      </c>
      <c r="Y12" s="11">
        <v>20</v>
      </c>
      <c r="Z12" s="11">
        <v>21</v>
      </c>
      <c r="AA12" s="11">
        <v>22</v>
      </c>
      <c r="AB12" s="11">
        <v>23</v>
      </c>
      <c r="AC12" s="11">
        <v>24</v>
      </c>
      <c r="AD12" s="11">
        <v>25</v>
      </c>
      <c r="AE12" s="11">
        <v>26</v>
      </c>
    </row>
    <row r="13" spans="1:32" ht="14.25">
      <c r="A13" s="12"/>
      <c r="B13" s="13" t="s">
        <v>115</v>
      </c>
      <c r="C13" s="13" t="s">
        <v>116</v>
      </c>
      <c r="D13" s="13" t="s">
        <v>115</v>
      </c>
      <c r="E13" s="13" t="s">
        <v>116</v>
      </c>
      <c r="F13" s="14" t="s">
        <v>71</v>
      </c>
      <c r="G13" s="14" t="s">
        <v>72</v>
      </c>
      <c r="H13" s="14" t="s">
        <v>73</v>
      </c>
      <c r="I13" s="14" t="s">
        <v>74</v>
      </c>
      <c r="J13" s="14" t="s">
        <v>75</v>
      </c>
      <c r="K13" s="14" t="s">
        <v>76</v>
      </c>
      <c r="L13" s="14" t="s">
        <v>77</v>
      </c>
      <c r="M13" s="14" t="s">
        <v>78</v>
      </c>
      <c r="N13" s="14" t="s">
        <v>79</v>
      </c>
      <c r="O13" s="14" t="s">
        <v>80</v>
      </c>
      <c r="P13" s="14" t="s">
        <v>81</v>
      </c>
      <c r="Q13" s="14" t="s">
        <v>82</v>
      </c>
      <c r="R13" s="14" t="s">
        <v>83</v>
      </c>
      <c r="S13" s="14" t="s">
        <v>84</v>
      </c>
      <c r="T13" s="14" t="s">
        <v>85</v>
      </c>
      <c r="U13" s="14" t="s">
        <v>86</v>
      </c>
      <c r="V13" s="14" t="s">
        <v>87</v>
      </c>
      <c r="W13" s="14" t="s">
        <v>88</v>
      </c>
      <c r="X13" s="14" t="s">
        <v>89</v>
      </c>
      <c r="Y13" s="14" t="s">
        <v>90</v>
      </c>
      <c r="Z13" s="14" t="s">
        <v>91</v>
      </c>
      <c r="AA13" s="14" t="s">
        <v>88</v>
      </c>
      <c r="AB13" s="14" t="s">
        <v>93</v>
      </c>
      <c r="AC13" s="14" t="s">
        <v>94</v>
      </c>
      <c r="AD13" s="14" t="s">
        <v>95</v>
      </c>
      <c r="AE13" s="14" t="s">
        <v>96</v>
      </c>
      <c r="AF13"/>
    </row>
    <row r="14" spans="1:32" ht="14.25">
      <c r="A14" s="12"/>
      <c r="B14" s="13">
        <v>550</v>
      </c>
      <c r="C14" s="13">
        <v>750</v>
      </c>
      <c r="D14" s="13">
        <v>900</v>
      </c>
      <c r="E14" s="13">
        <v>1100</v>
      </c>
      <c r="F14" s="11">
        <v>22.08</v>
      </c>
      <c r="G14" s="11">
        <v>13.98</v>
      </c>
      <c r="H14" s="11">
        <v>30.91</v>
      </c>
      <c r="I14" s="11">
        <v>53.73</v>
      </c>
      <c r="J14" s="11">
        <v>44.16</v>
      </c>
      <c r="K14" s="11">
        <v>58.88</v>
      </c>
      <c r="L14" s="11">
        <v>101.57</v>
      </c>
      <c r="M14" s="11">
        <v>101.57</v>
      </c>
      <c r="N14" s="11">
        <v>101.57</v>
      </c>
      <c r="O14" s="11">
        <v>113.34</v>
      </c>
      <c r="P14" s="11">
        <v>253.92</v>
      </c>
      <c r="Q14" s="11">
        <v>80.96</v>
      </c>
      <c r="R14" s="11">
        <v>80.96</v>
      </c>
      <c r="S14" s="11">
        <v>154.56</v>
      </c>
      <c r="T14" s="11">
        <v>160</v>
      </c>
      <c r="U14" s="11">
        <v>152</v>
      </c>
      <c r="V14" s="11">
        <v>104</v>
      </c>
      <c r="W14" s="11">
        <v>210.4</v>
      </c>
      <c r="X14" s="11">
        <v>104</v>
      </c>
      <c r="Y14" s="11">
        <v>104</v>
      </c>
      <c r="Z14" s="11">
        <v>248</v>
      </c>
      <c r="AA14" s="11">
        <v>228.8</v>
      </c>
      <c r="AB14" s="11">
        <v>216</v>
      </c>
      <c r="AC14" s="11">
        <v>317</v>
      </c>
      <c r="AD14" s="11">
        <v>48</v>
      </c>
      <c r="AE14" s="11">
        <v>62.4</v>
      </c>
      <c r="AF14"/>
    </row>
    <row r="15" spans="1:32" ht="14.25">
      <c r="A15" s="12"/>
      <c r="B15" s="13" t="e">
        <f>COUNTIF('2020年度教职工体检报名表'!#REF!,"=C")</f>
        <v>#REF!</v>
      </c>
      <c r="C15" s="13" t="e">
        <f>COUNTIF('2020年度教职工体检报名表'!#REF!,"=D")</f>
        <v>#REF!</v>
      </c>
      <c r="D15" s="13"/>
      <c r="E15" s="13"/>
      <c r="F15" s="13">
        <f>COUNTA('2020年度教职工体检报名表'!#REF!)</f>
        <v>1</v>
      </c>
      <c r="G15" s="13">
        <f>COUNTA('2020年度教职工体检报名表'!#REF!)</f>
        <v>1</v>
      </c>
      <c r="H15" s="13">
        <f>COUNTA('2020年度教职工体检报名表'!#REF!)</f>
        <v>1</v>
      </c>
      <c r="I15" s="13">
        <v>1</v>
      </c>
      <c r="J15" s="13">
        <f>COUNTA('2020年度教职工体检报名表'!#REF!)</f>
        <v>1</v>
      </c>
      <c r="K15" s="13">
        <f>COUNTA('2020年度教职工体检报名表'!#REF!)</f>
        <v>1</v>
      </c>
      <c r="L15" s="13">
        <f>COUNTA('2020年度教职工体检报名表'!#REF!)</f>
        <v>1</v>
      </c>
      <c r="M15" s="13">
        <f>COUNTA('2020年度教职工体检报名表'!#REF!)</f>
        <v>1</v>
      </c>
      <c r="N15" s="13">
        <f>COUNTA('2020年度教职工体检报名表'!#REF!)</f>
        <v>1</v>
      </c>
      <c r="O15" s="13">
        <f>COUNTA('2020年度教职工体检报名表'!#REF!)</f>
        <v>1</v>
      </c>
      <c r="P15" s="13">
        <f>COUNTA('2020年度教职工体检报名表'!#REF!)</f>
        <v>1</v>
      </c>
      <c r="Q15" s="13">
        <f>COUNTA('2020年度教职工体检报名表'!#REF!)</f>
        <v>1</v>
      </c>
      <c r="R15" s="13">
        <f>COUNTA('2020年度教职工体检报名表'!#REF!)</f>
        <v>1</v>
      </c>
      <c r="S15" s="13">
        <f>COUNTA('2020年度教职工体检报名表'!#REF!)</f>
        <v>1</v>
      </c>
      <c r="T15" s="13">
        <f>COUNTA('2020年度教职工体检报名表'!#REF!)</f>
        <v>1</v>
      </c>
      <c r="U15" s="13">
        <f>COUNTA('2020年度教职工体检报名表'!#REF!)</f>
        <v>1</v>
      </c>
      <c r="V15" s="13">
        <f>COUNTA('2020年度教职工体检报名表'!#REF!)</f>
        <v>1</v>
      </c>
      <c r="W15" s="13">
        <f>COUNTA('2020年度教职工体检报名表'!#REF!)</f>
        <v>1</v>
      </c>
      <c r="X15" s="13">
        <f>COUNTA('2020年度教职工体检报名表'!#REF!)</f>
        <v>1</v>
      </c>
      <c r="Y15" s="13">
        <f>COUNTA('2020年度教职工体检报名表'!#REF!)</f>
        <v>1</v>
      </c>
      <c r="Z15" s="13">
        <f>COUNTA('2020年度教职工体检报名表'!#REF!)</f>
        <v>1</v>
      </c>
      <c r="AA15" s="13">
        <f>COUNTA('2020年度教职工体检报名表'!#REF!)</f>
        <v>1</v>
      </c>
      <c r="AB15" s="13">
        <f>COUNTA('2020年度教职工体检报名表'!#REF!)</f>
        <v>1</v>
      </c>
      <c r="AC15" s="13">
        <f>COUNTA('2020年度教职工体检报名表'!#REF!)</f>
        <v>1</v>
      </c>
      <c r="AD15" s="13">
        <f>COUNTA('2020年度教职工体检报名表'!#REF!)</f>
        <v>1</v>
      </c>
      <c r="AE15" s="13">
        <f>COUNTA('2020年度教职工体检报名表'!#REF!)</f>
        <v>1</v>
      </c>
      <c r="AF15"/>
    </row>
    <row r="16" spans="1:32" ht="14.25">
      <c r="A16" s="15"/>
      <c r="B16" s="13" t="e">
        <f aca="true" t="shared" si="3" ref="B16:K16">B14*B15</f>
        <v>#REF!</v>
      </c>
      <c r="C16" s="13" t="e">
        <f t="shared" si="3"/>
        <v>#REF!</v>
      </c>
      <c r="D16" s="13">
        <f t="shared" si="3"/>
        <v>0</v>
      </c>
      <c r="E16" s="13">
        <f t="shared" si="3"/>
        <v>0</v>
      </c>
      <c r="F16" s="13">
        <f t="shared" si="3"/>
        <v>22.08</v>
      </c>
      <c r="G16" s="13">
        <f t="shared" si="3"/>
        <v>13.98</v>
      </c>
      <c r="H16" s="13">
        <f t="shared" si="3"/>
        <v>30.91</v>
      </c>
      <c r="I16" s="13">
        <f t="shared" si="3"/>
        <v>53.73</v>
      </c>
      <c r="J16" s="13">
        <f t="shared" si="3"/>
        <v>44.16</v>
      </c>
      <c r="K16" s="13">
        <f t="shared" si="3"/>
        <v>58.88</v>
      </c>
      <c r="L16" s="13">
        <f aca="true" t="shared" si="4" ref="L16:AG16">L14*L15</f>
        <v>101.57</v>
      </c>
      <c r="M16" s="13">
        <f t="shared" si="4"/>
        <v>101.57</v>
      </c>
      <c r="N16" s="13">
        <f t="shared" si="4"/>
        <v>101.57</v>
      </c>
      <c r="O16" s="13">
        <f t="shared" si="4"/>
        <v>113.34</v>
      </c>
      <c r="P16" s="13">
        <f t="shared" si="4"/>
        <v>253.92</v>
      </c>
      <c r="Q16" s="13">
        <f t="shared" si="4"/>
        <v>80.96</v>
      </c>
      <c r="R16" s="13">
        <f t="shared" si="4"/>
        <v>80.96</v>
      </c>
      <c r="S16" s="13">
        <f t="shared" si="4"/>
        <v>154.56</v>
      </c>
      <c r="T16" s="13">
        <f t="shared" si="4"/>
        <v>160</v>
      </c>
      <c r="U16" s="13">
        <f t="shared" si="4"/>
        <v>152</v>
      </c>
      <c r="V16" s="13">
        <f t="shared" si="4"/>
        <v>104</v>
      </c>
      <c r="W16" s="13">
        <f t="shared" si="4"/>
        <v>210.4</v>
      </c>
      <c r="X16" s="13">
        <f t="shared" si="4"/>
        <v>104</v>
      </c>
      <c r="Y16" s="13">
        <f t="shared" si="4"/>
        <v>104</v>
      </c>
      <c r="Z16" s="13">
        <f t="shared" si="4"/>
        <v>248</v>
      </c>
      <c r="AA16" s="13">
        <f t="shared" si="4"/>
        <v>228.8</v>
      </c>
      <c r="AB16" s="13">
        <f t="shared" si="4"/>
        <v>216</v>
      </c>
      <c r="AC16" s="13">
        <f t="shared" si="4"/>
        <v>317</v>
      </c>
      <c r="AD16" s="13">
        <f t="shared" si="4"/>
        <v>48</v>
      </c>
      <c r="AE16" s="13">
        <f t="shared" si="4"/>
        <v>62.4</v>
      </c>
      <c r="AF16">
        <f>SUM(F16:AE16)</f>
        <v>3166.7900000000004</v>
      </c>
    </row>
    <row r="17" spans="1:32" ht="15" customHeight="1">
      <c r="A17" s="16" t="s">
        <v>110</v>
      </c>
      <c r="B17" s="3" t="e">
        <f>B16*0.5</f>
        <v>#REF!</v>
      </c>
      <c r="C17" s="3" t="e">
        <f>C16*0.5</f>
        <v>#REF!</v>
      </c>
      <c r="F17" s="3" t="e">
        <f aca="true" t="shared" si="5" ref="F17:F19">SUM(B17:E17)</f>
        <v>#REF!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>
        <f>SUM(AF6:AF16)</f>
        <v>3166.7900000000004</v>
      </c>
    </row>
    <row r="18" spans="1:31" ht="15" customHeight="1">
      <c r="A18" s="16" t="s">
        <v>111</v>
      </c>
      <c r="B18" s="3" t="e">
        <f>B16*0.3</f>
        <v>#REF!</v>
      </c>
      <c r="C18" s="3" t="e">
        <f>C16*0.3</f>
        <v>#REF!</v>
      </c>
      <c r="D18" s="3">
        <f>D16</f>
        <v>0</v>
      </c>
      <c r="E18" s="3">
        <f>E16</f>
        <v>0</v>
      </c>
      <c r="F18" s="3" t="e">
        <f t="shared" si="5"/>
        <v>#REF!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" customHeight="1">
      <c r="A19" s="16" t="s">
        <v>112</v>
      </c>
      <c r="B19" s="3" t="e">
        <f>B16*0.2</f>
        <v>#REF!</v>
      </c>
      <c r="C19" s="3" t="e">
        <f>C16*0.2</f>
        <v>#REF!</v>
      </c>
      <c r="D19" s="3">
        <f>D16</f>
        <v>0</v>
      </c>
      <c r="E19" s="3">
        <f>E16</f>
        <v>0</v>
      </c>
      <c r="F19" s="3" t="e">
        <f t="shared" si="5"/>
        <v>#REF!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" ht="14.25">
      <c r="B20"/>
      <c r="C20"/>
    </row>
    <row r="21" spans="2:33" ht="20.25">
      <c r="B21"/>
      <c r="C21"/>
      <c r="AG21" s="19">
        <f>SUM(C27,C37)</f>
        <v>925</v>
      </c>
    </row>
    <row r="22" spans="1:5" ht="14.25">
      <c r="A22" s="9" t="s">
        <v>3</v>
      </c>
      <c r="B22" s="10" t="s">
        <v>107</v>
      </c>
      <c r="C22" s="10"/>
      <c r="D22" s="10" t="s">
        <v>108</v>
      </c>
      <c r="E22" s="10"/>
    </row>
    <row r="23" spans="1:5" ht="14.25">
      <c r="A23" s="12"/>
      <c r="B23" s="13" t="s">
        <v>97</v>
      </c>
      <c r="C23" s="13" t="s">
        <v>109</v>
      </c>
      <c r="D23" s="13" t="s">
        <v>97</v>
      </c>
      <c r="E23" s="13" t="s">
        <v>109</v>
      </c>
    </row>
    <row r="24" spans="1:5" ht="14.25">
      <c r="A24" s="12"/>
      <c r="B24" s="13">
        <v>450</v>
      </c>
      <c r="C24" s="13">
        <v>550</v>
      </c>
      <c r="D24" s="13">
        <v>800</v>
      </c>
      <c r="E24" s="13">
        <v>900</v>
      </c>
    </row>
    <row r="25" spans="1:5" ht="14.25">
      <c r="A25" s="12"/>
      <c r="B25" s="13">
        <v>0</v>
      </c>
      <c r="C25" s="13">
        <v>2</v>
      </c>
      <c r="D25" s="13"/>
      <c r="E25" s="13"/>
    </row>
    <row r="26" spans="1:5" ht="14.25">
      <c r="A26" s="15"/>
      <c r="B26" s="13">
        <f>B24*B25</f>
        <v>0</v>
      </c>
      <c r="C26" s="13">
        <f>C24*C25</f>
        <v>1100</v>
      </c>
      <c r="D26" s="13">
        <f>D24*D25</f>
        <v>0</v>
      </c>
      <c r="E26" s="13">
        <f>E24*E25</f>
        <v>0</v>
      </c>
    </row>
    <row r="27" spans="1:3" ht="14.25">
      <c r="A27" s="16" t="s">
        <v>110</v>
      </c>
      <c r="B27" s="3">
        <f>B26*0.5</f>
        <v>0</v>
      </c>
      <c r="C27" s="3">
        <f>C26*0.5</f>
        <v>550</v>
      </c>
    </row>
    <row r="28" spans="1:5" ht="14.25">
      <c r="A28" s="16" t="s">
        <v>111</v>
      </c>
      <c r="B28" s="3">
        <f>B26*0.3</f>
        <v>0</v>
      </c>
      <c r="C28" s="3">
        <f>C26*0.3</f>
        <v>330</v>
      </c>
      <c r="D28" s="3">
        <f>D26</f>
        <v>0</v>
      </c>
      <c r="E28" s="3">
        <f>E26</f>
        <v>0</v>
      </c>
    </row>
    <row r="29" spans="1:5" ht="14.25">
      <c r="A29" s="16" t="s">
        <v>112</v>
      </c>
      <c r="B29" s="3">
        <f>B26*0.2</f>
        <v>0</v>
      </c>
      <c r="C29" s="3">
        <f>C26*0.2</f>
        <v>220</v>
      </c>
      <c r="D29" s="3">
        <f>D26</f>
        <v>0</v>
      </c>
      <c r="E29" s="3">
        <f>E26</f>
        <v>0</v>
      </c>
    </row>
    <row r="30" ht="14.25">
      <c r="A30" s="16"/>
    </row>
    <row r="32" spans="1:5" ht="14.25">
      <c r="A32" s="9" t="s">
        <v>98</v>
      </c>
      <c r="B32" s="10" t="s">
        <v>107</v>
      </c>
      <c r="C32" s="10"/>
      <c r="D32" s="10" t="s">
        <v>108</v>
      </c>
      <c r="E32" s="10"/>
    </row>
    <row r="33" spans="1:5" ht="14.25">
      <c r="A33" s="12"/>
      <c r="B33" s="13" t="s">
        <v>115</v>
      </c>
      <c r="C33" s="13" t="s">
        <v>116</v>
      </c>
      <c r="D33" s="13" t="s">
        <v>115</v>
      </c>
      <c r="E33" s="13" t="s">
        <v>116</v>
      </c>
    </row>
    <row r="34" spans="1:5" ht="14.25">
      <c r="A34" s="12"/>
      <c r="B34" s="13">
        <v>550</v>
      </c>
      <c r="C34" s="13">
        <v>750</v>
      </c>
      <c r="D34" s="13">
        <v>900</v>
      </c>
      <c r="E34" s="13">
        <v>1100</v>
      </c>
    </row>
    <row r="35" spans="1:5" ht="14.25">
      <c r="A35" s="12"/>
      <c r="B35" s="13">
        <v>0</v>
      </c>
      <c r="C35" s="13">
        <v>1</v>
      </c>
      <c r="D35" s="13"/>
      <c r="E35" s="13">
        <v>0</v>
      </c>
    </row>
    <row r="36" spans="1:5" ht="14.25">
      <c r="A36" s="15"/>
      <c r="B36" s="13">
        <f>B34*B35</f>
        <v>0</v>
      </c>
      <c r="C36" s="13">
        <f>C34*C35</f>
        <v>750</v>
      </c>
      <c r="D36" s="13">
        <f>D34*D35</f>
        <v>0</v>
      </c>
      <c r="E36" s="13">
        <f>E34*E35</f>
        <v>0</v>
      </c>
    </row>
    <row r="37" spans="1:7" ht="18.75">
      <c r="A37" s="16" t="s">
        <v>110</v>
      </c>
      <c r="B37" s="3">
        <f>B36*0.5</f>
        <v>0</v>
      </c>
      <c r="C37" s="3">
        <f>C36*0.5</f>
        <v>375</v>
      </c>
      <c r="G37" s="17">
        <f>SUM(C27,C37)</f>
        <v>925</v>
      </c>
    </row>
    <row r="38" spans="1:5" ht="14.25">
      <c r="A38" s="16" t="s">
        <v>111</v>
      </c>
      <c r="B38" s="3">
        <f>B36*0.3</f>
        <v>0</v>
      </c>
      <c r="C38" s="3">
        <f>C36*0.3</f>
        <v>225</v>
      </c>
      <c r="D38" s="3">
        <f>D36</f>
        <v>0</v>
      </c>
      <c r="E38" s="3">
        <f>E36</f>
        <v>0</v>
      </c>
    </row>
    <row r="39" spans="1:5" ht="14.25">
      <c r="A39" s="16" t="s">
        <v>112</v>
      </c>
      <c r="B39" s="3">
        <f>B36*0.2</f>
        <v>0</v>
      </c>
      <c r="C39" s="3">
        <f>C36*0.2</f>
        <v>150</v>
      </c>
      <c r="D39" s="3">
        <f>D36</f>
        <v>0</v>
      </c>
      <c r="E39" s="3">
        <f>E36</f>
        <v>0</v>
      </c>
    </row>
  </sheetData>
  <sheetProtection/>
  <mergeCells count="12">
    <mergeCell ref="B2:C2"/>
    <mergeCell ref="D2:E2"/>
    <mergeCell ref="B12:C12"/>
    <mergeCell ref="D12:E12"/>
    <mergeCell ref="B22:C22"/>
    <mergeCell ref="D22:E22"/>
    <mergeCell ref="B32:C32"/>
    <mergeCell ref="D32:E32"/>
    <mergeCell ref="A2:A6"/>
    <mergeCell ref="A12:A16"/>
    <mergeCell ref="A22:A26"/>
    <mergeCell ref="A32:A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华工五山校区体检中心</cp:lastModifiedBy>
  <cp:lastPrinted>2019-07-18T01:02:32Z</cp:lastPrinted>
  <dcterms:created xsi:type="dcterms:W3CDTF">2009-10-29T06:27:03Z</dcterms:created>
  <dcterms:modified xsi:type="dcterms:W3CDTF">2020-09-21T01:59:30Z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